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PROJEKTY\PROJEKT\III_34713 Okrouhlice - most ev.č. 34713-1 u trati\19-11-30 PDPS+DSP finál\rozpočet doplněný GDSPS\"/>
    </mc:Choice>
  </mc:AlternateContent>
  <bookViews>
    <workbookView xWindow="240" yWindow="120" windowWidth="14940" windowHeight="9225"/>
  </bookViews>
  <sheets>
    <sheet name="rekapitulace" sheetId="1" r:id="rId1"/>
    <sheet name="010" sheetId="2" r:id="rId2"/>
    <sheet name="SO 001" sheetId="3" r:id="rId3"/>
    <sheet name="SO 181" sheetId="4" r:id="rId4"/>
    <sheet name="SO 201" sheetId="5" r:id="rId5"/>
  </sheets>
  <calcPr calcId="162913"/>
  <webPublishing codePage="0"/>
</workbook>
</file>

<file path=xl/calcChain.xml><?xml version="1.0" encoding="utf-8"?>
<calcChain xmlns="http://schemas.openxmlformats.org/spreadsheetml/2006/main">
  <c r="P294" i="5" l="1"/>
  <c r="I294" i="5"/>
  <c r="O282" i="5"/>
  <c r="P282" i="5" s="1"/>
  <c r="I282" i="5"/>
  <c r="O280" i="5"/>
  <c r="I280" i="5"/>
  <c r="P280" i="5" s="1"/>
  <c r="O277" i="5"/>
  <c r="I277" i="5"/>
  <c r="P277" i="5" s="1"/>
  <c r="O275" i="5"/>
  <c r="P275" i="5" s="1"/>
  <c r="I275" i="5"/>
  <c r="O272" i="5"/>
  <c r="I272" i="5"/>
  <c r="P272" i="5" s="1"/>
  <c r="O269" i="5"/>
  <c r="P269" i="5" s="1"/>
  <c r="I269" i="5"/>
  <c r="P266" i="5"/>
  <c r="O266" i="5"/>
  <c r="I266" i="5"/>
  <c r="O263" i="5"/>
  <c r="P263" i="5" s="1"/>
  <c r="I263" i="5"/>
  <c r="O260" i="5"/>
  <c r="I260" i="5"/>
  <c r="P260" i="5" s="1"/>
  <c r="O257" i="5"/>
  <c r="P257" i="5" s="1"/>
  <c r="I257" i="5"/>
  <c r="P255" i="5"/>
  <c r="O255" i="5"/>
  <c r="I255" i="5"/>
  <c r="O253" i="5"/>
  <c r="P253" i="5" s="1"/>
  <c r="I253" i="5"/>
  <c r="O251" i="5"/>
  <c r="I251" i="5"/>
  <c r="P251" i="5" s="1"/>
  <c r="O249" i="5"/>
  <c r="P249" i="5" s="1"/>
  <c r="I249" i="5"/>
  <c r="P246" i="5"/>
  <c r="O246" i="5"/>
  <c r="I246" i="5"/>
  <c r="O243" i="5"/>
  <c r="P243" i="5" s="1"/>
  <c r="P285" i="5" s="1"/>
  <c r="I243" i="5"/>
  <c r="I285" i="5" s="1"/>
  <c r="P237" i="5"/>
  <c r="O237" i="5"/>
  <c r="I237" i="5"/>
  <c r="O234" i="5"/>
  <c r="P234" i="5" s="1"/>
  <c r="P240" i="5" s="1"/>
  <c r="I234" i="5"/>
  <c r="I240" i="5" s="1"/>
  <c r="P228" i="5"/>
  <c r="O228" i="5"/>
  <c r="I228" i="5"/>
  <c r="O225" i="5"/>
  <c r="P225" i="5" s="1"/>
  <c r="I225" i="5"/>
  <c r="O223" i="5"/>
  <c r="I223" i="5"/>
  <c r="P223" i="5" s="1"/>
  <c r="O220" i="5"/>
  <c r="P220" i="5" s="1"/>
  <c r="I220" i="5"/>
  <c r="P217" i="5"/>
  <c r="O217" i="5"/>
  <c r="I217" i="5"/>
  <c r="O214" i="5"/>
  <c r="P214" i="5" s="1"/>
  <c r="I214" i="5"/>
  <c r="O211" i="5"/>
  <c r="I211" i="5"/>
  <c r="I231" i="5" s="1"/>
  <c r="I208" i="5"/>
  <c r="O205" i="5"/>
  <c r="P205" i="5" s="1"/>
  <c r="P208" i="5" s="1"/>
  <c r="I205" i="5"/>
  <c r="P200" i="5"/>
  <c r="O200" i="5"/>
  <c r="I200" i="5"/>
  <c r="O197" i="5"/>
  <c r="P197" i="5" s="1"/>
  <c r="I197" i="5"/>
  <c r="O194" i="5"/>
  <c r="I194" i="5"/>
  <c r="P194" i="5" s="1"/>
  <c r="O191" i="5"/>
  <c r="P191" i="5" s="1"/>
  <c r="I191" i="5"/>
  <c r="P188" i="5"/>
  <c r="O188" i="5"/>
  <c r="I188" i="5"/>
  <c r="O185" i="5"/>
  <c r="P185" i="5" s="1"/>
  <c r="I185" i="5"/>
  <c r="O182" i="5"/>
  <c r="I182" i="5"/>
  <c r="P182" i="5" s="1"/>
  <c r="O179" i="5"/>
  <c r="P179" i="5" s="1"/>
  <c r="I179" i="5"/>
  <c r="P176" i="5"/>
  <c r="O176" i="5"/>
  <c r="I176" i="5"/>
  <c r="O173" i="5"/>
  <c r="P173" i="5" s="1"/>
  <c r="I173" i="5"/>
  <c r="O170" i="5"/>
  <c r="I170" i="5"/>
  <c r="I202" i="5" s="1"/>
  <c r="O164" i="5"/>
  <c r="P164" i="5" s="1"/>
  <c r="I164" i="5"/>
  <c r="O161" i="5"/>
  <c r="I161" i="5"/>
  <c r="P161" i="5" s="1"/>
  <c r="O158" i="5"/>
  <c r="P158" i="5" s="1"/>
  <c r="I158" i="5"/>
  <c r="O155" i="5"/>
  <c r="I155" i="5"/>
  <c r="P155" i="5" s="1"/>
  <c r="O152" i="5"/>
  <c r="P152" i="5" s="1"/>
  <c r="I152" i="5"/>
  <c r="O149" i="5"/>
  <c r="I149" i="5"/>
  <c r="P149" i="5" s="1"/>
  <c r="O146" i="5"/>
  <c r="P146" i="5" s="1"/>
  <c r="I146" i="5"/>
  <c r="O143" i="5"/>
  <c r="I143" i="5"/>
  <c r="P143" i="5" s="1"/>
  <c r="O140" i="5"/>
  <c r="P140" i="5" s="1"/>
  <c r="I140" i="5"/>
  <c r="P137" i="5"/>
  <c r="O137" i="5"/>
  <c r="I137" i="5"/>
  <c r="I167" i="5" s="1"/>
  <c r="O134" i="5"/>
  <c r="P134" i="5" s="1"/>
  <c r="P167" i="5" s="1"/>
  <c r="I134" i="5"/>
  <c r="P128" i="5"/>
  <c r="O128" i="5"/>
  <c r="I128" i="5"/>
  <c r="O125" i="5"/>
  <c r="P125" i="5" s="1"/>
  <c r="I125" i="5"/>
  <c r="O122" i="5"/>
  <c r="I122" i="5"/>
  <c r="P122" i="5" s="1"/>
  <c r="O119" i="5"/>
  <c r="P119" i="5" s="1"/>
  <c r="I119" i="5"/>
  <c r="P116" i="5"/>
  <c r="O116" i="5"/>
  <c r="I116" i="5"/>
  <c r="O113" i="5"/>
  <c r="P113" i="5" s="1"/>
  <c r="I113" i="5"/>
  <c r="O110" i="5"/>
  <c r="I110" i="5"/>
  <c r="P110" i="5" s="1"/>
  <c r="O107" i="5"/>
  <c r="P107" i="5" s="1"/>
  <c r="I107" i="5"/>
  <c r="P104" i="5"/>
  <c r="O104" i="5"/>
  <c r="I104" i="5"/>
  <c r="O101" i="5"/>
  <c r="P101" i="5" s="1"/>
  <c r="I101" i="5"/>
  <c r="I131" i="5" s="1"/>
  <c r="P95" i="5"/>
  <c r="O95" i="5"/>
  <c r="I95" i="5"/>
  <c r="O92" i="5"/>
  <c r="P92" i="5" s="1"/>
  <c r="I92" i="5"/>
  <c r="O89" i="5"/>
  <c r="I89" i="5"/>
  <c r="P89" i="5" s="1"/>
  <c r="O86" i="5"/>
  <c r="P86" i="5" s="1"/>
  <c r="I86" i="5"/>
  <c r="P83" i="5"/>
  <c r="O83" i="5"/>
  <c r="I83" i="5"/>
  <c r="O80" i="5"/>
  <c r="P80" i="5" s="1"/>
  <c r="I80" i="5"/>
  <c r="O77" i="5"/>
  <c r="I77" i="5"/>
  <c r="P77" i="5" s="1"/>
  <c r="O74" i="5"/>
  <c r="P74" i="5" s="1"/>
  <c r="I74" i="5"/>
  <c r="I98" i="5" s="1"/>
  <c r="O68" i="5"/>
  <c r="I68" i="5"/>
  <c r="P68" i="5" s="1"/>
  <c r="O65" i="5"/>
  <c r="P65" i="5" s="1"/>
  <c r="I65" i="5"/>
  <c r="P62" i="5"/>
  <c r="O62" i="5"/>
  <c r="I62" i="5"/>
  <c r="O60" i="5"/>
  <c r="P60" i="5" s="1"/>
  <c r="I60" i="5"/>
  <c r="O58" i="5"/>
  <c r="I58" i="5"/>
  <c r="P58" i="5" s="1"/>
  <c r="O56" i="5"/>
  <c r="P56" i="5" s="1"/>
  <c r="I56" i="5"/>
  <c r="P53" i="5"/>
  <c r="O53" i="5"/>
  <c r="I53" i="5"/>
  <c r="O50" i="5"/>
  <c r="P50" i="5" s="1"/>
  <c r="I50" i="5"/>
  <c r="O47" i="5"/>
  <c r="I47" i="5"/>
  <c r="P47" i="5" s="1"/>
  <c r="O44" i="5"/>
  <c r="P44" i="5" s="1"/>
  <c r="I44" i="5"/>
  <c r="P41" i="5"/>
  <c r="O41" i="5"/>
  <c r="I41" i="5"/>
  <c r="O39" i="5"/>
  <c r="P39" i="5" s="1"/>
  <c r="I39" i="5"/>
  <c r="O36" i="5"/>
  <c r="I36" i="5"/>
  <c r="P36" i="5" s="1"/>
  <c r="O33" i="5"/>
  <c r="P33" i="5" s="1"/>
  <c r="I33" i="5"/>
  <c r="P31" i="5"/>
  <c r="O31" i="5"/>
  <c r="I31" i="5"/>
  <c r="O28" i="5"/>
  <c r="P28" i="5" s="1"/>
  <c r="I28" i="5"/>
  <c r="O26" i="5"/>
  <c r="I26" i="5"/>
  <c r="P26" i="5" s="1"/>
  <c r="O23" i="5"/>
  <c r="P23" i="5" s="1"/>
  <c r="I23" i="5"/>
  <c r="P21" i="5"/>
  <c r="O21" i="5"/>
  <c r="I21" i="5"/>
  <c r="I71" i="5" s="1"/>
  <c r="I18" i="5"/>
  <c r="O15" i="5"/>
  <c r="P15" i="5" s="1"/>
  <c r="I15" i="5"/>
  <c r="P12" i="5"/>
  <c r="P18" i="5" s="1"/>
  <c r="O12" i="5"/>
  <c r="I12" i="5"/>
  <c r="P37" i="4"/>
  <c r="I37" i="4"/>
  <c r="O26" i="4"/>
  <c r="P26" i="4" s="1"/>
  <c r="I26" i="4"/>
  <c r="O24" i="4"/>
  <c r="I24" i="4"/>
  <c r="P24" i="4" s="1"/>
  <c r="O21" i="4"/>
  <c r="P21" i="4" s="1"/>
  <c r="I21" i="4"/>
  <c r="P19" i="4"/>
  <c r="O19" i="4"/>
  <c r="I19" i="4"/>
  <c r="I28" i="4" s="1"/>
  <c r="O17" i="4"/>
  <c r="P17" i="4" s="1"/>
  <c r="I17" i="4"/>
  <c r="P12" i="4"/>
  <c r="P14" i="4" s="1"/>
  <c r="O12" i="4"/>
  <c r="I12" i="4"/>
  <c r="I14" i="4" s="1"/>
  <c r="P100" i="3"/>
  <c r="I100" i="3"/>
  <c r="O88" i="3"/>
  <c r="P88" i="3" s="1"/>
  <c r="I88" i="3"/>
  <c r="O85" i="3"/>
  <c r="I85" i="3"/>
  <c r="P85" i="3" s="1"/>
  <c r="O82" i="3"/>
  <c r="P82" i="3" s="1"/>
  <c r="I82" i="3"/>
  <c r="P79" i="3"/>
  <c r="O79" i="3"/>
  <c r="I79" i="3"/>
  <c r="O77" i="3"/>
  <c r="P77" i="3" s="1"/>
  <c r="I77" i="3"/>
  <c r="O75" i="3"/>
  <c r="I75" i="3"/>
  <c r="P75" i="3" s="1"/>
  <c r="O73" i="3"/>
  <c r="P73" i="3" s="1"/>
  <c r="I73" i="3"/>
  <c r="P70" i="3"/>
  <c r="O70" i="3"/>
  <c r="I70" i="3"/>
  <c r="I67" i="3"/>
  <c r="O65" i="3"/>
  <c r="P65" i="3" s="1"/>
  <c r="I65" i="3"/>
  <c r="P62" i="3"/>
  <c r="O62" i="3"/>
  <c r="I62" i="3"/>
  <c r="O59" i="3"/>
  <c r="P59" i="3" s="1"/>
  <c r="I59" i="3"/>
  <c r="O56" i="3"/>
  <c r="I56" i="3"/>
  <c r="P56" i="3" s="1"/>
  <c r="O53" i="3"/>
  <c r="P53" i="3" s="1"/>
  <c r="P67" i="3" s="1"/>
  <c r="I53" i="3"/>
  <c r="O47" i="3"/>
  <c r="I47" i="3"/>
  <c r="P47" i="3" s="1"/>
  <c r="O44" i="3"/>
  <c r="P44" i="3" s="1"/>
  <c r="I44" i="3"/>
  <c r="P41" i="3"/>
  <c r="O41" i="3"/>
  <c r="I41" i="3"/>
  <c r="O38" i="3"/>
  <c r="P38" i="3" s="1"/>
  <c r="I38" i="3"/>
  <c r="O35" i="3"/>
  <c r="I35" i="3"/>
  <c r="P35" i="3" s="1"/>
  <c r="O32" i="3"/>
  <c r="P32" i="3" s="1"/>
  <c r="I32" i="3"/>
  <c r="P29" i="3"/>
  <c r="O29" i="3"/>
  <c r="I29" i="3"/>
  <c r="O26" i="3"/>
  <c r="P26" i="3" s="1"/>
  <c r="I26" i="3"/>
  <c r="O23" i="3"/>
  <c r="I23" i="3"/>
  <c r="O18" i="3"/>
  <c r="P18" i="3" s="1"/>
  <c r="I18" i="3"/>
  <c r="O15" i="3"/>
  <c r="I15" i="3"/>
  <c r="O12" i="3"/>
  <c r="P12" i="3" s="1"/>
  <c r="I12" i="3"/>
  <c r="P59" i="2"/>
  <c r="I59" i="2"/>
  <c r="P48" i="2"/>
  <c r="O48" i="2"/>
  <c r="I48" i="2"/>
  <c r="O46" i="2"/>
  <c r="P46" i="2" s="1"/>
  <c r="I46" i="2"/>
  <c r="O44" i="2"/>
  <c r="I44" i="2"/>
  <c r="P44" i="2" s="1"/>
  <c r="O42" i="2"/>
  <c r="P42" i="2" s="1"/>
  <c r="I42" i="2"/>
  <c r="P40" i="2"/>
  <c r="O40" i="2"/>
  <c r="I40" i="2"/>
  <c r="O38" i="2"/>
  <c r="P38" i="2" s="1"/>
  <c r="I38" i="2"/>
  <c r="O36" i="2"/>
  <c r="I36" i="2"/>
  <c r="P36" i="2" s="1"/>
  <c r="O34" i="2"/>
  <c r="P34" i="2" s="1"/>
  <c r="I34" i="2"/>
  <c r="P32" i="2"/>
  <c r="O32" i="2"/>
  <c r="I32" i="2"/>
  <c r="O30" i="2"/>
  <c r="P30" i="2" s="1"/>
  <c r="I30" i="2"/>
  <c r="O28" i="2"/>
  <c r="I28" i="2"/>
  <c r="P28" i="2" s="1"/>
  <c r="O26" i="2"/>
  <c r="P26" i="2" s="1"/>
  <c r="I26" i="2"/>
  <c r="P24" i="2"/>
  <c r="O24" i="2"/>
  <c r="I24" i="2"/>
  <c r="O22" i="2"/>
  <c r="P22" i="2" s="1"/>
  <c r="I22" i="2"/>
  <c r="O20" i="2"/>
  <c r="I20" i="2"/>
  <c r="P20" i="2" s="1"/>
  <c r="O18" i="2"/>
  <c r="P18" i="2" s="1"/>
  <c r="I18" i="2"/>
  <c r="P16" i="2"/>
  <c r="O16" i="2"/>
  <c r="I16" i="2"/>
  <c r="O14" i="2"/>
  <c r="P14" i="2" s="1"/>
  <c r="I14" i="2"/>
  <c r="O12" i="2"/>
  <c r="I12" i="2"/>
  <c r="P12" i="2" l="1"/>
  <c r="P50" i="2" s="1"/>
  <c r="P52" i="2" s="1"/>
  <c r="P61" i="2" s="1"/>
  <c r="D11" i="1" s="1"/>
  <c r="I50" i="2"/>
  <c r="I52" i="2" s="1"/>
  <c r="I61" i="2" s="1"/>
  <c r="C11" i="1" s="1"/>
  <c r="P91" i="3"/>
  <c r="I30" i="4"/>
  <c r="I39" i="4" s="1"/>
  <c r="C13" i="1" s="1"/>
  <c r="P28" i="4"/>
  <c r="P30" i="4" s="1"/>
  <c r="P39" i="4" s="1"/>
  <c r="D13" i="1" s="1"/>
  <c r="P71" i="5"/>
  <c r="P131" i="5"/>
  <c r="I20" i="3"/>
  <c r="P15" i="3"/>
  <c r="P20" i="3" s="1"/>
  <c r="P93" i="3" s="1"/>
  <c r="P102" i="3" s="1"/>
  <c r="D12" i="1" s="1"/>
  <c r="I287" i="5"/>
  <c r="I296" i="5" s="1"/>
  <c r="C14" i="1" s="1"/>
  <c r="I50" i="3"/>
  <c r="P23" i="3"/>
  <c r="P50" i="3" s="1"/>
  <c r="I91" i="3"/>
  <c r="P98" i="5"/>
  <c r="P170" i="5"/>
  <c r="P202" i="5" s="1"/>
  <c r="P287" i="5" s="1"/>
  <c r="P296" i="5" s="1"/>
  <c r="D14" i="1" s="1"/>
  <c r="P211" i="5"/>
  <c r="P231" i="5" s="1"/>
  <c r="E14" i="1" l="1"/>
  <c r="E11" i="1"/>
  <c r="I93" i="3"/>
  <c r="I102" i="3" s="1"/>
  <c r="C12" i="1" s="1"/>
  <c r="E12" i="1" s="1"/>
  <c r="E13" i="1"/>
  <c r="C8" i="1" l="1"/>
  <c r="C7" i="1"/>
</calcChain>
</file>

<file path=xl/sharedStrings.xml><?xml version="1.0" encoding="utf-8"?>
<sst xmlns="http://schemas.openxmlformats.org/spreadsheetml/2006/main" count="1174" uniqueCount="519">
  <si>
    <t>Soupis objektů s DPH</t>
  </si>
  <si>
    <t>Stavba:HB 2023 D1B - III/34713 Okrouhlice, most ev.č. 34713-1</t>
  </si>
  <si>
    <t xml:space="preserve">Varianta:ZŘ - </t>
  </si>
  <si>
    <t>Odbytová cena:</t>
  </si>
  <si>
    <t>OC+DPH:</t>
  </si>
  <si>
    <t>Sazba 1</t>
  </si>
  <si>
    <t>Sazba 2</t>
  </si>
  <si>
    <t>Sazba 3</t>
  </si>
  <si>
    <t>Objekt</t>
  </si>
  <si>
    <t>Popis</t>
  </si>
  <si>
    <t>OC</t>
  </si>
  <si>
    <t>DPH</t>
  </si>
  <si>
    <t>OC+DPH</t>
  </si>
  <si>
    <t>Aspe</t>
  </si>
  <si>
    <t>Firma: Krajská správa a údržba silnic Vysočiny, příspěvková organizace</t>
  </si>
  <si>
    <t>Příloha k formuláři pro ocenění nabídky</t>
  </si>
  <si>
    <t>Stavba</t>
  </si>
  <si>
    <t>číslo a název SO</t>
  </si>
  <si>
    <t>číslo a název rozpočtu:</t>
  </si>
  <si>
    <t>HB 2023 D1B</t>
  </si>
  <si>
    <t>III/34713 Okrouhlice, most ev.č. 34713-1</t>
  </si>
  <si>
    <t>010</t>
  </si>
  <si>
    <t>Vedlejší a ostatní náklady</t>
  </si>
  <si>
    <t>Poř.
č.pol.</t>
  </si>
  <si>
    <t>1</t>
  </si>
  <si>
    <t>cenová
soustava</t>
  </si>
  <si>
    <t>Kód
položky</t>
  </si>
  <si>
    <t>Varianta
položky</t>
  </si>
  <si>
    <t>Název položky</t>
  </si>
  <si>
    <t>jednotka</t>
  </si>
  <si>
    <t>Počet
jednotek</t>
  </si>
  <si>
    <t>CENA</t>
  </si>
  <si>
    <t>jednotková</t>
  </si>
  <si>
    <t>celkem</t>
  </si>
  <si>
    <t>Sazba</t>
  </si>
  <si>
    <t>2</t>
  </si>
  <si>
    <t>3</t>
  </si>
  <si>
    <t>4</t>
  </si>
  <si>
    <t>5</t>
  </si>
  <si>
    <t>6</t>
  </si>
  <si>
    <t>7</t>
  </si>
  <si>
    <t>8</t>
  </si>
  <si>
    <t>9</t>
  </si>
  <si>
    <t>Všeobecné konstrukce a práce</t>
  </si>
  <si>
    <t>0</t>
  </si>
  <si>
    <t>2022_OTSKP</t>
  </si>
  <si>
    <t>02610</t>
  </si>
  <si>
    <t/>
  </si>
  <si>
    <t>ZKOUŠENÍ KONSTRUKCÍ A PRACÍ ZKUŠEBNOU ZHOTOVITELE
odvrt, rozdělení vývrtu na vrstvy a stanovení PAU dle vyhlášky 130/2019
(předpoklad 2 vrstvy materiálu)</t>
  </si>
  <si>
    <t xml:space="preserve">KPL       </t>
  </si>
  <si>
    <t>zahrnuje veškeré náklady spojené s objednatelem požadovanými zkouškami</t>
  </si>
  <si>
    <t>02620</t>
  </si>
  <si>
    <t>ZKOUŠENÍ KONSTRUKCÍ A PRACÍ NEZÁVISLOU ZKUŠEBNOU
včetně zkoušek modulu přetvárnosti na pláni a štěrkových vrstvách
položku čerpat pouze se souhlasem objednatele</t>
  </si>
  <si>
    <t>02730</t>
  </si>
  <si>
    <t>POMOC PRÁCE ZŘÍZ NEBO ZAJIŠŤ OCHRANU INŽENÝRSKÝCH SÍTÍ
opatření pro ochranu stávajících IS, viz SZ
včetně ověření poloh stávajících IS, zajištění vytyčení IS
včetně ochrany kabelů SŽDC na přejezdu
včetně poplatku za vytyčení</t>
  </si>
  <si>
    <t>zahrnuje veškeré náklady spojené s objednatelem požadovanými zařízeními</t>
  </si>
  <si>
    <t>02861</t>
  </si>
  <si>
    <t>PRŮZKUMNÉ PRÁCE PROTIKOROZNÍ A BLUDNÝCH PROUDŮ NA POVRCHU</t>
  </si>
  <si>
    <t>zahrnuje veškeré náklady spojené s objednatelem požadovanými pracemi</t>
  </si>
  <si>
    <t>02910</t>
  </si>
  <si>
    <t>OSTATNÍ POŽADAVKY - ZEMĚMĚŘIČSKÁ MĚŘENÍ
zaměření skutečného provedení stavby na podkladu katastrální mapy,
včetně výškopisu dle požadavku stavebního povolení
3x v tištěné podobě, 2x elektronicky
Vyhotovení geodetické části dokumentace skutečného provedení stavby bude obsahovat geometrické, polohové a výškové určení dokončené stavby, bude vyhotoveno v souladu s § 5 a ve struktuře dle příloh č. 3 a 4 vyhlášky č. 393/2020 Sb., o digitální technické mapě (vyhláška DTM), v platném znění, v aktuálně platné verzi výměnného formátu dle § 6 vyhlášky DTM.</t>
  </si>
  <si>
    <t>zahrnuje veškeré náklady spojené s objednatelem požadovanými pracemi, 
- pro stanovení orientační investorské ceny určete jednotkovou cenu jako 1% odhadované ceny stavby</t>
  </si>
  <si>
    <t>02911</t>
  </si>
  <si>
    <t>OSTATNÍ POŽADAVKY - GEODETICKÉ ZAMĚŘENÍ
geodetické zaměření během výstavby</t>
  </si>
  <si>
    <t>02920</t>
  </si>
  <si>
    <t>OSTATNÍ POŽADAVKY - OCHRANA ŽIVOTNÍHO PROSTŘEDÍ
Zajištění průzkumu - zjištění výskytu Vranky obecné, vč.případného odchytu a všech nákladů s tímto spojených</t>
  </si>
  <si>
    <t>02940</t>
  </si>
  <si>
    <t>OSTATNÍ POŽADAVKY - VYPRACOVÁNÍ DOKUMENTACE
aktualizace havarijního a povodňového plánu,
včetně zajištění jeho schválení</t>
  </si>
  <si>
    <t>029412</t>
  </si>
  <si>
    <t>OSTATNÍ POŽADAVKY - VYPRACOVÁNÍ MOSTNÍHO LISTU
3 paré, vč.zápisu do BMS</t>
  </si>
  <si>
    <t>02943</t>
  </si>
  <si>
    <t>OSTATNÍ POŽADAVKY - VYPRACOVÁNÍ RDS
3 paré + 2x v el.podobě SO 201 ( most + opěrná zeď)</t>
  </si>
  <si>
    <t>02944</t>
  </si>
  <si>
    <t>OSTAT POŽADAVKY - DOKUMENTACE SKUTEČ PROVEDENÍ
4 paré + 2x v el.podobě, včetně závěrečné zprávy zhotovitele
platí pouze pro objekty SO001, SO181 a SO201</t>
  </si>
  <si>
    <t>02945</t>
  </si>
  <si>
    <t>OSTAT POŽADAVKY - GEOMETRICKÝ PLÁN
geometrický plán pro zápis do kN dle upřesnění TDS
ČERPÁNÍ JEN SE SOUHLASEM OBJEDNATELE
10 ks paré</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</si>
  <si>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</si>
  <si>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02950</t>
  </si>
  <si>
    <t>OSTATNÍ POŽADAVKY - POSUDKY, KONTROLY, REVIZNÍ ZPRÁVY
měření DEM - kontrolní měření po výstavbě mostu</t>
  </si>
  <si>
    <t>02953</t>
  </si>
  <si>
    <t>OSTATNÍ POŽADAVKY - HLAVNÍ MOSTNÍ PROHLÍDKA
3 paré, včetně zápisu do BMS</t>
  </si>
  <si>
    <t xml:space="preserve">KUS       </t>
  </si>
  <si>
    <t>položka zahrnuje :
- úkony dle ČSN 73 6221
- provedení hlavní mostní prohlídky oprávněnou fyzickou nebo právnickou osobou
- vyhotovení záznamu (protokolu), který jednoznačně definuje stav mostu</t>
  </si>
  <si>
    <t>2019_OTSKP</t>
  </si>
  <si>
    <t>02953R</t>
  </si>
  <si>
    <t>OSTATNÍ POŽADAVKY - MIMOŘÁDNÁ MOSTNÍ PROHLÍDKA ŽELEZNIČNÍHO MOSTU
prohlídka železničního mostu pouze před výstavbou, prohlídku provede pracovník SŽDC</t>
  </si>
  <si>
    <t>02960</t>
  </si>
  <si>
    <t>OSTATNÍ POŽADAVKY - ODBORNÝ DOZOR
veškerá opatření podle plánu BOZP a požadavku koordinátora BOZP,
včetně zřízení koridoru pro pěší</t>
  </si>
  <si>
    <t>zahrnuje veškeré náklady spojené s objednatelem požadovaným dozorem</t>
  </si>
  <si>
    <t>029611</t>
  </si>
  <si>
    <t>OSTATNÍ POŽADAVKY - ODBORNÝ DOZOR - GEOTECHNICKÝ DOZOR</t>
  </si>
  <si>
    <t>02991</t>
  </si>
  <si>
    <t>OSTATNÍ POŽADAVKY - INFORMAČNÍ TABULE
billboard s účastníky výstavby
1,75 x 2,5m dle grafického návrhu investora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</si>
  <si>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</si>
  <si>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03100</t>
  </si>
  <si>
    <t>ZAŘÍZENÍ STAVENIŠTĚ - ZŘÍZENÍ, PROVOZ, DEMONTÁŽ</t>
  </si>
  <si>
    <t>zahrnuje objednatelem povolené náklady na pořízení (event. pronájem), provozování, udržování a likvidaci zhotovitelova zařízení</t>
  </si>
  <si>
    <t>C e l k e m</t>
  </si>
  <si>
    <t>Ostatní ve výkazu nespecifikované práce</t>
  </si>
  <si>
    <t>Vícepráce</t>
  </si>
  <si>
    <t>Vícepráce celkem</t>
  </si>
  <si>
    <t>Méněpráce</t>
  </si>
  <si>
    <t>Méněpráce celkem</t>
  </si>
  <si>
    <t>Celkem</t>
  </si>
  <si>
    <t>SO 001</t>
  </si>
  <si>
    <t>Demolice stávajícího mostu ev.č.34713-1</t>
  </si>
  <si>
    <t>014122</t>
  </si>
  <si>
    <t>POPLATKY ZA SKLÁDKU TYP S-OO (OSTATNÍ ODPAD)
zemina - 1,9 t/m3
kamenivo - 2,2 t/m3</t>
  </si>
  <si>
    <t xml:space="preserve">T         </t>
  </si>
  <si>
    <t xml:space="preserve">kamenivo z koryta : 6,120*2,2=13,464 [A]
výkopy : 480,506=480,506 [B]
z vrtů : 62*3,14*0,016+16*3,14*0,006=3,416 [C]
(b+c)*1,9=919,452 [D]
a+d=932,916 [E]
</t>
  </si>
  <si>
    <t>zahrnuje veškeré poplatky provozovateli skládky související s uložením odpadu na skládce.</t>
  </si>
  <si>
    <t>014132</t>
  </si>
  <si>
    <t>POPLATKY ZA SKLÁDKU TYP S-NO (NEBEZPEČNÝ ODPAD)
mostní izolace + asfaltobeton s obsahem dehtu 
( čerpání dle skutečného množství se souhlasem objednatele)</t>
  </si>
  <si>
    <t>mostní : izolace26,4*0,005*2,2=0,290 [A]
asfaltobeton s dehtem : 12,295*2,2=27,049 [B]
a+b=27,339 [C]</t>
  </si>
  <si>
    <t>03590</t>
  </si>
  <si>
    <t>STAVEBNÍ STROJE MOBILNÍ - OSTATNÍ
mobilní drtič čelisťový na stavbě, použití pro předrcení betonových a železobetonových částí bouraného mostu ev.č.34713-1
drcení na fr.0/32</t>
  </si>
  <si>
    <t>zahrnuje objednatelem povolené náklady na stavební vybavení zhotovitele</t>
  </si>
  <si>
    <t>Zemní práce</t>
  </si>
  <si>
    <t>113298</t>
  </si>
  <si>
    <t>ODSTRANĚNÍ ZPEVNĚNÝCH PLOCH, PŘÍKOPŮ A RIGOLŮ Z LOMOVÉHO KAMENE, ODVOZ DO 20KM
vybourání kamenné dlažby v korytě</t>
  </si>
  <si>
    <t xml:space="preserve">M3        </t>
  </si>
  <si>
    <t>0,3*4*5,1=6,120 [A]</t>
  </si>
  <si>
    <t>Položka zahrnuje i odstranění podkladu, veškerou manipulaci s vybouraným materiálem, odvoz na předepsanou vzdálenost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</si>
  <si>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113321</t>
  </si>
  <si>
    <t>ODSTRAN PODKL ZPEVNĚNÝCH PLOCH Z KAMENIVA NESTMEL, ODVOZ DO 1KM
materiál odtěžený z pod vozovky
odvoz na meziskládku pro zpětné využití v SO 201
z příl.č.02</t>
  </si>
  <si>
    <t>(22,5+42,5+134,2)*0,35=69,720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</si>
  <si>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</si>
  <si>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113721</t>
  </si>
  <si>
    <t>FRÉZOVÁNÍ ZPEVNĚNÝCH PLOCH ASFALTOVÝCH, ODVOZ DO 1KM
tl.100mm
odvoz na meziskládku</t>
  </si>
  <si>
    <t>pro zpětné použití do krajnic : 0,15*(14,1+25,4+(42,8+20,5)*0,8)=13,521 [A]
pro zpětné použití na hosp.sjezd : 5*3,8*0,25=4,750 [B]
a+b=18,271 [C]</t>
  </si>
  <si>
    <t>113728</t>
  </si>
  <si>
    <t>FRÉZOVÁNÍ ZPEVNĚNÝCH PLOCH ASFALTOVÝCH, ODVOZ DO 20KM
na mostě a mimo most, tl.100mm
odvoz na skládku KSÚSV  ( cestmistrovství) - odhad 50%
odměřeno v acad</t>
  </si>
  <si>
    <t>428,6*0,1-18,271=24,589 [A]
a/2=12,295 [B]</t>
  </si>
  <si>
    <t>113728.1</t>
  </si>
  <si>
    <t>FRÉZOVÁNÍ ZPEVNĚNÝCH PLOCH ASFALTOVÝCH, ODVOZ 20KM
na mostě a mimo most, tl.100mm
odvoz na skládku 20km - odhad 50%
odměřeno v acad</t>
  </si>
  <si>
    <t>121101</t>
  </si>
  <si>
    <t>SEJMUTÍ ORNICE NEBO LESNÍ PŮDY S ODVOZEM DO 1KM
sejmutí humózní vrstvy tl.75mm</t>
  </si>
  <si>
    <t>0,075*(173,2+114,2)=21,555 [A]</t>
  </si>
  <si>
    <t>položka zahrnuje sejmutí ornice bez ohledu na tloušťku vrstvy a její vodorovnou dopravu
nezahrnuje uložení na trvalou skládku</t>
  </si>
  <si>
    <t>122731</t>
  </si>
  <si>
    <t>ODKOPÁVKY A PROKOPÁVKY OBECNÉ TŘ. I, ODVOZ DO 1KM
odvoz na meziskládku pro zemní hrázky a dosypání krajnice</t>
  </si>
  <si>
    <t>zemní hrázky : 15,0=15,000 [A]
krajnice : 1,5*0,4*(17,0+28,2)=27,120 [B]
a+b=42,120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</si>
  <si>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</si>
  <si>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122738</t>
  </si>
  <si>
    <t>ODKOPÁVKY A PROKOPÁVKY OBECNÉ TŘ. I, ODVOZ DO 20KM
výkop pro ŽB zeď - sklon svahu bude provedený v dostatečném sklonu dle geologické skladby a požadavků BOZP. Případné použití pažení je věcí zhotovitele.</t>
  </si>
  <si>
    <t>výkop pro ŽB zeď : 13,1*27,2=356,320 [A]
výkop za rubem mostu : 14,8*4,4*2=130,240 [B]
výkop svahů na vtoku : 4*0,8*2*2=12,800 [C]
výkop pro bet.práh v korytě : 0,5*0,6*5,3=1,590 [D]
výkop v korytě pro dlažbu : 0,4*4*8,8=14,080 [E]
odstranění nezpev. krajnice na straně žel. mostu : 0,15*(42,8+20,5)*0,8=7,596 [F]
z toho na meziskládku pro zpětné použití na zem.hrázky a krajnice : 15+1,5*0,4*(17,0+28,2)=42,120 [G]
a+b+c+d+e+f-g=480,506 [H]</t>
  </si>
  <si>
    <t>17120</t>
  </si>
  <si>
    <t>ULOŽENÍ SYPANINY DO NÁSYPŮ A NA SKLÁDKY BEZ ZHUTNĚNÍ
složení zeminy na skládku</t>
  </si>
  <si>
    <t>výkopy : 480,506=480,506 [A]
z vrtů : 62*3,14*0,016+16*3,14*0,006=3,416 [B]
a+b=483,922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</si>
  <si>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</si>
  <si>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Základy</t>
  </si>
  <si>
    <t>22594</t>
  </si>
  <si>
    <t>ZÁPOROVÉ PAŽENÍ Z KOVU TRVALÉ
součástí položky je i cementová zálivka</t>
  </si>
  <si>
    <t>(33,7*(6*3+5+4*2)+2*25,3*4,8)*2*0,001=2,575 [A]</t>
  </si>
  <si>
    <t>položka zahrnuje dodávku ocelových zápor, jejich osazení do připravených vrtů včetně zabetonování konců a obsypu, případně jejich zaberanění. Ocelová převázka se započítá do výsledné hmotnosti.</t>
  </si>
  <si>
    <t>22595A</t>
  </si>
  <si>
    <t>VÝDŘEVA ZÁPOROVÉHO PAŽENÍ TRVALÁ (PLOCHA)
tloušťka výdřevy 60mm</t>
  </si>
  <si>
    <t xml:space="preserve">M2        </t>
  </si>
  <si>
    <t>12,4*2=24,800 [A]</t>
  </si>
  <si>
    <t>položka zahrnuje dodávku a osazení pažin bez ohledu na druh</t>
  </si>
  <si>
    <t>26143</t>
  </si>
  <si>
    <t>VRTY PRO KOTVENÍ, INJEKTÁŽ A MIKROPILOTY NA POVRCHU TŘ. IV D DO 150MM
pro zemní kotvy</t>
  </si>
  <si>
    <t xml:space="preserve">M         </t>
  </si>
  <si>
    <t>8*2=16,000 [A]</t>
  </si>
  <si>
    <t>položka zahrnuje:
přemístění, montáž a demontáž vrtných souprav
svislou dopravu zeminy z vrtu
vodorovnou dopravu zeminy bez uložení na skládku
případně nutné pažení dočasné (včetně odpažení) i trvalé</t>
  </si>
  <si>
    <t>26145</t>
  </si>
  <si>
    <t>VRTY PRO KOTVENÍ, INJEKTÁŽ A MIKROPILOTY NA POVRCHU TŘ. IV D DO 300MM
prům.250mm
pro zápory HEB
včetně odvozu zeminy na skládku 20km</t>
  </si>
  <si>
    <t>(6*3+5+4*2)*2=62,000 [A]</t>
  </si>
  <si>
    <t>285376</t>
  </si>
  <si>
    <t>KOTVENÍ NA POVRCHU Z PŘEDPÍNACÍ VÝZTUŽE DL. DO 8M
dvoupramencová kotva dl.8,0m, délka kořene 4,0m</t>
  </si>
  <si>
    <t>položka zahrnuje dodávku předepsané kotvy, případně její protikorozní úpravu, její osazení do vrtu, zainjektování a napnutí, případně opěrné desky
nezahrnuje vrty</t>
  </si>
  <si>
    <t>Ostatní konstrukce a práce</t>
  </si>
  <si>
    <t>9112A3</t>
  </si>
  <si>
    <t>ZÁBRADLÍ MOSTNÍ S VODOR MADLY - DEMONTÁŽ S PŘESUNEM
demontáž a odstranění stávajícícho zábradlí
odvoz na cestmistrovství KSÚSV do Havlíčkova Brodu
z příl.č.02</t>
  </si>
  <si>
    <t>11,1+10,6=21,700 [A]</t>
  </si>
  <si>
    <t>položka zahrnuje:
- demontáž a odstranění zařízení
- jeho odvoz na předepsané místo</t>
  </si>
  <si>
    <t>914113</t>
  </si>
  <si>
    <t>DOPRAVNÍ ZNAČKY ZÁKLADNÍ VELIKOSTI OCELOVÉ NEREFLEXNÍ - DEMONTÁŽ
odstranění původního SDZ
odvoz na cestmistrovství KSÚSV do Havlíčkova Brodu
z příl.č.02</t>
  </si>
  <si>
    <t>Položka zahrnuje odstranění, demontáž a odklizení materiálu s odvozem na předepsané místo</t>
  </si>
  <si>
    <t>919133</t>
  </si>
  <si>
    <t>ŘEZÁNÍ BETONOVÝCH KONSTRUKCÍ TL DO 150MM
řezání bet.trouby DN 800, včetně odstranění odřezů
včetně odvozu na skládku do 20km</t>
  </si>
  <si>
    <t>položka zahrnuje řezání betonových konstrukcí v předepsané tloušťce, včetně spotřeby vody</t>
  </si>
  <si>
    <t>919154</t>
  </si>
  <si>
    <t>ŘEZÁNÍ OCELOVÝCH PROFILŮ PRŮŘEZU DO 7000MM2
ocelové profily zápor v úrovni pláně
odvoz na cestmistrovství KSÚSV do Havlíčkova Brodu</t>
  </si>
  <si>
    <t>položka zahrnuje řezání ocelových profilů bez ohledu na tvar a způsob provedení</t>
  </si>
  <si>
    <t>966131</t>
  </si>
  <si>
    <t>BOURÁNÍ KONSTRUKCÍ Z KAMENE NA MC S ODVOZEM DO 1KM
odvoz na meziskládku pro zpětné použití v SO 201</t>
  </si>
  <si>
    <t>obezdívka křídla : 1,9*0,6*3,5*2=7,980 [A]
dno kamenného rigolu : 0,6*0,6*5,5*2=3,960 [B]
kamenná zídka : 1,9*0,6*7=7,980 [C]
a+b+c=19,920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</si>
  <si>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</si>
  <si>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966161</t>
  </si>
  <si>
    <t>BOURÁNÍ KONSTRUKCÍ ZE ŽELEZOBETONU S ODVOZEM DO 1KM
včetně předrcení mobilní drtičkou na pozemku ve vlastnictví obce Okrouhlice
z příl.č.02 ( odhad)</t>
  </si>
  <si>
    <t>nosná konstrukce : 1,07*4,0*1,15=4,922 [A]
opěry : 1,2*3,9*4,9*2=45,864 [B]
základy : 1,5*0,3*4,9*2=4,410 [C]
křídla : 0,8*3,9*3,2*4=39,936 [D]
výústní objekt kanalizace : 0,3*1,5*(2,5+1,2+1,3)=2,250 [E]
a+b+c+d+e=97,382 [F]</t>
  </si>
  <si>
    <t>97612</t>
  </si>
  <si>
    <t>VYBOURÁNÍ DROBNÝCH PŘEDMĚTŮ KAMENNÝCH
odstranění kamenných patníků včetně případného odřezání
odvoz na cestmistrovství KSÚSV do Havlíčkova Brodu</t>
  </si>
  <si>
    <t>14+6+18=38,000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</si>
  <si>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</si>
  <si>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</si>
  <si>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</si>
  <si>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4,8*5,5=26,400 [A]</t>
  </si>
  <si>
    <t>SO 181</t>
  </si>
  <si>
    <t>DIO</t>
  </si>
  <si>
    <t>02710</t>
  </si>
  <si>
    <t>POMOC PRÁCE ZŘÍZ NEBO ZAJIŠŤ OBJÍŽĎKY A PŘÍSTUP CESTY
lokální oprava objízdných tras místních komunikací
ČERPÁNÍ POUZE SE SOUHLSEM OBJEDNATELE</t>
  </si>
  <si>
    <t>02720</t>
  </si>
  <si>
    <t>POMOC PRÁCE ZŘÍZ NEBO ZAJIŠŤ REGULACI A OCHRANU DOPRAVY
pomocné práce při zajištění dopravy včetně zajištění rozhodnutí a žádosti o zvláštní užívání komunikace,
včetně případné aktualizace objízdných tras</t>
  </si>
  <si>
    <t>02940A</t>
  </si>
  <si>
    <t>OSTATNÍ POŽADAVKY - VYPRACOVÁNÍ DOKUMENTACE - PASPORT
Vypracování pasportu objízných tras</t>
  </si>
  <si>
    <t>914122R</t>
  </si>
  <si>
    <t>DOPRAVNÍ ZNAČKY OCELOVÉ FÓLIE TŘ.1
osazení a následné odstranění provizorního značení,
včetně nájemného po dobu výstavby
viz SO 181 výkr.č. D1.1.2. - situace</t>
  </si>
  <si>
    <t>IS 11a, b, c, A15, B1, B20a, E12, Z2</t>
  </si>
  <si>
    <t>916122</t>
  </si>
  <si>
    <t>DOPRAV SVĚTLO VÝSTRAŽ SOUPRAVA 3KS - MONTÁŽ S PŘESUNEM
včetně nájmu po celou dobu realizace stavby</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</si>
  <si>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</si>
  <si>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916123</t>
  </si>
  <si>
    <t>DOPRAV SVĚTLO VÝSTRAŽ SOUPRAVA 3KS - DEMONTÁŽ</t>
  </si>
  <si>
    <t>Položka zahrnuje odstranění, demontáž a odklizení zařízení s odvozem na předepsané místo</t>
  </si>
  <si>
    <t>SO 201</t>
  </si>
  <si>
    <t>Most ev.č.34713-1</t>
  </si>
  <si>
    <t>POPLATKY ZA SKLÁDKU TYP S-OO (OSTATNÍ ODPAD)
zemina</t>
  </si>
  <si>
    <t>zemní hrázky : 15=15,000 [A]
z vrtů pro mikropiloty : 37*3*3,14*0,1*0,1=3,485 [B]
výkop vsak.jímky: 9=9,000 [C]
zemina z čištění příkopů : 0,25*62=15,500 [D]
(a+b+c+d)*1,9=81,672 [E]</t>
  </si>
  <si>
    <t>014122.1</t>
  </si>
  <si>
    <t>POPLATKY ZA SKLÁDKU TYP S-OO ( OSTATNÍ ODPAD)
zemina - sanace podloží - položku čerpat pouze se souhlasem objednatele</t>
  </si>
  <si>
    <t>sanace podloží : 20,400*1,9=38,760 [B]</t>
  </si>
  <si>
    <t>11512</t>
  </si>
  <si>
    <t>ČERPÁNÍ VODY DO 1000 L/MIN</t>
  </si>
  <si>
    <t xml:space="preserve">HOD       </t>
  </si>
  <si>
    <t>Položka čerpání vody na povrchu zahrnuje i potrubí, pohotovost záložní čerpací soupravy a zřízení čerpací jímky. Součástí položky je také následná demontáž a likvidace těchto zařízení</t>
  </si>
  <si>
    <t>11526</t>
  </si>
  <si>
    <t>PŘEVEDENÍ VODY POTRUBÍM DN 800 NEBO ŽLABY R.O. DO 2,8M
2 roury DN 800
viz výkr.D1.2.3</t>
  </si>
  <si>
    <t>14,0*2=28,000 [A]</t>
  </si>
  <si>
    <t>Položka převedení vody na povrchu zahrnuje zřízení, udržování a odstranění příslušného zařízení. Převedení vody se uvádí buď průměrem potrubí (DN) nebo délkou rozvinutého obvodu žlabu (r.o.).</t>
  </si>
  <si>
    <t>ODKOPÁVKY A PROKOPÁVKY OBECNÉ TŘ. I, ODVOZ DO 20KM
odkop dočasné zemní hrázky
kompletní provedení vykopávky vč.odvozu</t>
  </si>
  <si>
    <t>122738.1</t>
  </si>
  <si>
    <t>ODKOPÁVKY A PROKOPÁVKY OBECNÉ TŘ. I, ODVOZ DO 20KM
sanace podloží,
bude použito v případě nevyhovujícího Edef2
pouze se souhlasem objednatele a SD</t>
  </si>
  <si>
    <t>(25,5+42,5)*0,3=20,400 [A]</t>
  </si>
  <si>
    <t>12573</t>
  </si>
  <si>
    <t>VYKOPÁVKY ZE ZEMNÍKŮ A SKLÁDEK TŘ. I
dovoz vybouraného předrceného materiálu z meziskládky pro zpětné použití - 1km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</si>
  <si>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</si>
  <si>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125731</t>
  </si>
  <si>
    <t>VYKOPÁVKY ZE ZEMNÍKŮ A SKLÁDEK TŘ. I, ODVOZ DO 1KM
dovoz materiálu z meziskládky</t>
  </si>
  <si>
    <t xml:space="preserve"> z výkopů pro dosypávku krajnic a zemní hrázky : 27,12+15=42,120 [A]
z vozovky pro obsyp a násyp kolem ŽB zdi : 69,72=69,720 [B]
recyklát pro zřízení krajnic a hosp.sjezdu: 18,271=18,271 [C]
ornice : 21,675=21,675 [D]
</t>
  </si>
  <si>
    <t>12931</t>
  </si>
  <si>
    <t>ČIŠTĚNÍ PŘÍKOPŮ OD NÁNOSU DO 0,25M3/M</t>
  </si>
  <si>
    <t>32+23+7=62,000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</si>
  <si>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</si>
  <si>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131738</t>
  </si>
  <si>
    <t>HLOUBENÍ JAM ZAPAŽ I NEPAŽ TŘ. I, ODVOZ DO 20KM
výkop vsakovací jímky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</si>
  <si>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</si>
  <si>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</si>
  <si>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
z materiálu z podkladních vrstev vozovky - viz. pol.č.5 SO 001
hutněný na ID min 0,85, á 300mm
dovoz z meziskládky
viz výkr. D1.2.3, D1.2.5</t>
  </si>
  <si>
    <t>zásyp zemního tělesa za ŽB zdí, resp.dosypání kužele : 2,35*20,5=48,175 [A]
dosypání podél ŽB zdi : 0,55*30,7=16,885 [B]
dosypání za křídlem OP2 : 4,66=4,660 [C]
a+b+c=69,720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</si>
  <si>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</si>
  <si>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SYPANINY DO NÁSYPŮ A NA SKLÁDKY BEZ ZHUTNĚNÍ
složení vykopané zeminy na skládku</t>
  </si>
  <si>
    <t>zemní hrázky : 15=15,000 [A]
z vrtů pro mikropiloty : 37*3*3,14*0,1*0,1=3,485 [B]
ze vsakovací jímky : 3=3,000 [C]
a+b+c=21,485 [D]</t>
  </si>
  <si>
    <t>17120.1</t>
  </si>
  <si>
    <t>ULOŽENÍ SYPANINY DO NÁSYPŮ A NA SKLÁDKY BEZ ZHUTNĚNÍ
uložení zeminy na skládku
sanace podloží - položku čerpat pouze se souhlasem objednatele</t>
  </si>
  <si>
    <t>sanace podloží : (25,5+42,5)*0,3=20,400 [A]</t>
  </si>
  <si>
    <t>17180</t>
  </si>
  <si>
    <t>ULOŽENÍ SYPANINY DO NÁSYPŮ Z NAKUPOVANÝCH MATERIÁLŮ
výměna podloží
ŠD 0/32 tl.500mm
viz výkr.D1.2.5</t>
  </si>
  <si>
    <t>0,5*(3,9*8,0+3,7*8,0+3,5*11,3)=50,175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</si>
  <si>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</si>
  <si>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</si>
  <si>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
zřízení zemních krajnic ze zeminy z meziskládky - ponechaná vyfrézovaná vrstva z původní komunikace</t>
  </si>
  <si>
    <t>1,5*0,4*(17,0+28,2)=27,120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</si>
  <si>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</si>
  <si>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</si>
  <si>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
vsakovací jímka
zásyp štěrkodrtí ŠD fr.32/64
odměřeno v acad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</si>
  <si>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</si>
  <si>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17491</t>
  </si>
  <si>
    <t>ZÁSYP JAM A RÝH Z JINÝCH MATERIÁLŮ
zásayp z drceného materiálu - dovoz z meziskládky 1km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</si>
  <si>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</si>
  <si>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17710</t>
  </si>
  <si>
    <t>ZEMNÍ HRÁZKY ZE ZEMIN SE ZHUTNĚNÍM
dočasné přehrazení stávajícího koryta zeminou z meziskládky stavby
kompletní provedení vč. zhutnění
odměřeno v acad</t>
  </si>
  <si>
    <t>18110</t>
  </si>
  <si>
    <t>ÚPRAVA PLÁNĚ SE ZHUTNĚNÍM V HORNINĚ TŘ. I
mimo most
odměřeno v acad</t>
  </si>
  <si>
    <t>22,5+42,5=65,000 [A]</t>
  </si>
  <si>
    <t>položka zahrnuje úpravu pláně včetně vyrovnání výškových rozdílů. Míru zhutnění určuje projekt.</t>
  </si>
  <si>
    <t>18232</t>
  </si>
  <si>
    <t>ROZPROSTŘENÍ ORNICE V ROVINĚ V TL DO 0,15M
dovoz ornice z meziskládky
odměřeno v acad</t>
  </si>
  <si>
    <t>99,3+45,2=144,500 [A]</t>
  </si>
  <si>
    <t>položka zahrnuje:
nutné přemístění ornice z dočasných skládek vzdálených do 50m
rozprostření ornice v předepsané tloušťce v rovině a ve svahu do 1:5</t>
  </si>
  <si>
    <t>18241</t>
  </si>
  <si>
    <t>ZALOŽENÍ TRÁVNÍKU RUČNÍM VÝSEVEM
odměřeno v acad</t>
  </si>
  <si>
    <t>Zahrnuje dodání předepsané travní směsi, její výsev na ornici, zalévání, první pokosení, to vše bez ohledu na sklon terénu</t>
  </si>
  <si>
    <t>21331</t>
  </si>
  <si>
    <t>DRENÁŽNÍ VRSTVY Z BETONU MEZEROVITÉHO (DRENÁŽNÍHO)
ochrana drenáže 
dodávka a zásyp se zhutněním vč.dopravy
2 roury DN 600
viz výkr.D1.2.4</t>
  </si>
  <si>
    <t>0,3*0,3*(6,5*2+30,2)=3,888 [A]</t>
  </si>
  <si>
    <t>Položka zahrnuje:
- dodávku předepsaného materiálu pro drenážní vrstvu, včetně mimostaveništní a vnitrostaveništní dopravy
- provedení drenážní vrstvy předepsaných rozměrů a předepsaného tvaru</t>
  </si>
  <si>
    <t>21341R</t>
  </si>
  <si>
    <t>DRENÁŽNÍ VRSTVY Z POLYMERBETONU
drenážní polymerbeton podél římsy a odvod.trubičky
kompletní provedení
z příl.č.03</t>
  </si>
  <si>
    <t xml:space="preserve">podél říms : 0,15*7,2*0,04=0,043 [A]
kolem odvodňovací trubičky: 0,4*0,4*0,04=0,006 [B]
a+b=0,049 [C]
</t>
  </si>
  <si>
    <t>227841</t>
  </si>
  <si>
    <t>MIKROPILOTY KOMPLET D DO 200MM NA POVRCHU
zřízení mikropilot vč.ocel.nátrubku P20x250x250mm, trubka 89/16
délka kořene 2,5m, délka trubky 3,5m
odměřeno v acad
viz výkr. D1.2.3</t>
  </si>
  <si>
    <t>37*3=111,000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</si>
  <si>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</si>
  <si>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26144</t>
  </si>
  <si>
    <t>VRTY PRO KOTVENÍ, INJEKTÁŽ A MIKROPILOTY NA POVRCHU TŘ. IV D DO 200MM
vrty pro mikropiloty prům.200mm, třída vrtatelnosti IV
včetně odvozu zeminy na skládku</t>
  </si>
  <si>
    <t>27231A</t>
  </si>
  <si>
    <t>ZÁKLADY Z PROSTÉHO BETONU DO C20/25
betonový práh v korytě
viz výkr.D1.2.4</t>
  </si>
  <si>
    <t>0,5*0,6*5,3=1,590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</si>
  <si>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</si>
  <si>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</si>
  <si>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
viz výkr.D1.2.3</t>
  </si>
  <si>
    <t>základy mostu : 1,0*1,0*(7,62*2+2,0+3,6)=20,840 [A]
základy zdi : 0,5*2,6*8,0+0,5*2,4*8,0+0,5*2,2*10,8=31,880 [B]
a+b=52,720 [C]</t>
  </si>
  <si>
    <t>272365</t>
  </si>
  <si>
    <t>VÝZTUŽ ZÁKLADŮ Z OCELI 10505, B500B
150kg/m3</t>
  </si>
  <si>
    <t>0,15*52,720=7,908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</si>
  <si>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</si>
  <si>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28999</t>
  </si>
  <si>
    <t>OPLÁŠTĚNÍ (ZPEVNĚNÍ) Z FÓLIE
HDPE folie v přechodové oblasti
zahrnuje všechny práce a dodávku materiálu vč.množství potřebného na přesahy ( není součástí MJ)
viz výkr.D1.2.5</t>
  </si>
  <si>
    <t>2,7*6,5*2+30,2*3,3=134,760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</si>
  <si>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</si>
  <si>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</si>
  <si>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311325</t>
  </si>
  <si>
    <t>ZDI A STĚNY PODP A VOL ZE ŽELEZOBET DO C30/37
dřík zdi</t>
  </si>
  <si>
    <t>0,575*(2,7*8,0+2,46*8,0+2,22*10,5)=37,139 [A]</t>
  </si>
  <si>
    <t>311365</t>
  </si>
  <si>
    <t>VÝZTUŽ ZDÍ A STĚN PODP A VOL Z OCELI 10505, B500B
výztuž dříku ŽB zdi
170kg/m3</t>
  </si>
  <si>
    <t>0,17*157,769=26,821 [A]</t>
  </si>
  <si>
    <t>31717</t>
  </si>
  <si>
    <t>KOVOVÉ KONSTRUKCE PRO KOTVENÍ ŘÍMSY
dodávka a osazení kotevního prvku vč.dodatečných vrtů, zálivky atd.
6,0kg/ks
viz výkr.D1.2.4</t>
  </si>
  <si>
    <t xml:space="preserve">KG        </t>
  </si>
  <si>
    <t>11+15=26,000 [A]</t>
  </si>
  <si>
    <t>Položka zahrnuje dodávku (výrobu) kotevního prvku předepsaného tvaru a jeho osazení do předepsané polohy včetně nezbytných prací (vrty, zálivky apod.)</t>
  </si>
  <si>
    <t>317326</t>
  </si>
  <si>
    <t>ŘÍMSY ZE ŽELEZOBETONU DO C40/50
beton C 35/45
komplet vč.bednění, povrchové úpravy, zřízení podélných i příčných pracovních a dilatačních spar,
výplně, těsnění a tmelení spar a spojů, vč.řezání spar atd.
viz výkr.D1.2.4</t>
  </si>
  <si>
    <t>0,28*(11,0+40,8)=14,504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</si>
  <si>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</si>
  <si>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</si>
  <si>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
zahrnuje všechny práce a dodávku materiálu vč.svarů a opatření PKO
0,18t/m3</t>
  </si>
  <si>
    <t>14,504*0,18=2,611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</si>
  <si>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</si>
  <si>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32719</t>
  </si>
  <si>
    <t>ZDI OPĚR, ZÁRUB, NÁBŘEŽ Z DÍLCŮ KAMENNÝCH
materiál použit z meziskládky</t>
  </si>
  <si>
    <t>obezdívka křídla : 1,9*0,6*3,5*2=7,980 [A]
dno kamen.rigolu : 0,6*0,6*5,5*2=3,960 [B]
kamenná zídka : 1,9*0,6*7=7,980 [C]
a+b+c=19,920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</si>
  <si>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</si>
  <si>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333325</t>
  </si>
  <si>
    <t>MOSTNÍ OPĚRY A KŘÍDLA ZE ŽELEZOVÉHO BETONU DO C30/37
kompletní provedení vč.bednění, zřízení pracovních a dilatačních spar, výplně, těsnění a tmelení spar a spojů, zřízení případných prostupů vč.nátěrů proti zemní vlhkosti, letopočtu vlysem do betonu atd.
viz výkr.D1.2.4</t>
  </si>
  <si>
    <t xml:space="preserve">most : 0,6*2,8*7,62*2+0,3*0,3*7,6*2+0,55*(4,0*3,35+13,1+2,5*2,14*2)=47,431 [A]
</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</si>
  <si>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</si>
  <si>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</si>
  <si>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
komplet včetně svarů a PKO
0,18t/m3</t>
  </si>
  <si>
    <t>47,431*0,18=8,538 [A]</t>
  </si>
  <si>
    <t>389325</t>
  </si>
  <si>
    <t>MOSTNÍ RÁMOVÉ KONSTRUKCE ZE ŽELEZOBETONU C30/37
komplet vč.bednění, skruže, zřízení pracovních a dilatačních spar, výplně, těsnění a tmelení spar a spojů, zřízení případných prostupů vč.nátěrů proti zemní vlhkosti, atd.
viz výkr.D1.2.4</t>
  </si>
  <si>
    <t>2,1*7,6=15,960 [A]</t>
  </si>
  <si>
    <t>389365</t>
  </si>
  <si>
    <t>VÝZTUŽ MOSTNÍ RÁMOVÉ KONSTRUKCE Z OCELI 10505, B500B
zahrnuje všechny práce a dodávku materiálu vč.svarů a opatření PKO
0,18t</t>
  </si>
  <si>
    <t>15,960*0,18=2,873 [A]</t>
  </si>
  <si>
    <t>Vodorovné konstrukce</t>
  </si>
  <si>
    <t>420324</t>
  </si>
  <si>
    <t>PŘECHODOVÉ DESKY MOSTNÍCH OPĚR ZE ŽELEZOBETONU C25/30
viz výkr.D1.2.3</t>
  </si>
  <si>
    <t>0,3*4*6,5*2=15,600 [A]</t>
  </si>
  <si>
    <t>420365</t>
  </si>
  <si>
    <t>VÝZTUŽ PŘECHODOVÝCH DESEK MOSTNÍCH OPĚR Z OCELI 10505, B500B
150kg/m3</t>
  </si>
  <si>
    <t>15,6*0,15=2,340 [A]</t>
  </si>
  <si>
    <t>42838</t>
  </si>
  <si>
    <t>KLOUB ZE ŽELEZOBETONU VČET VÝZTUŽE
vrubový kloub u přechodové desky
viz výkr.D1.2.4</t>
  </si>
  <si>
    <t>6,5*2=13,000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</si>
  <si>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</si>
  <si>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431325</t>
  </si>
  <si>
    <t>SCHODIŠŤ KONSTR ZE ŽELEZOBETONU DO C30/37
betonové schody
viz výkr.D1.2.2</t>
  </si>
  <si>
    <t>20*0,6*0,7*0,2=1,680 [A]</t>
  </si>
  <si>
    <t>451311</t>
  </si>
  <si>
    <t>PODKL A VÝPLŇ VRSTVY Z PROST BET DO C8/10
z příl.č.06</t>
  </si>
  <si>
    <t>pod základem : 0,15*1,3*7,9*2+0,15*1,3*(3,6+2,0)=4,173 [A]
pod křídlem na výtoku : 0,15*2,65*0,85*2=0,676 [B]
 pod drenáž : 0,3*0,5*6,5*2+0,3*0,4*30,0=5,550 [C]
pod zdí : 0,15*(3,05*8,0+2,9*8,0+2,5*10,8)=11,190 [D]
pod přechod.deskou : 0,1*3,9*6,5*2=5,070 [E]
a+b+c+d+e=26,659 [F]</t>
  </si>
  <si>
    <t>451314</t>
  </si>
  <si>
    <t>PODKLADNÍ A VÝPLŇOVÉ VRSTVY Z PROSTÉHO BETONU C25/30
podkl.beton pod dlažbu z lom.kamene C 25/30, tl.150mm
z příl.č.02</t>
  </si>
  <si>
    <t>pod dlažbu : 69,755*0,15=10,463 [A]
pod schody : 7,2*0,15*0,7=0,756 [B]
a+b=11,219 [C]</t>
  </si>
  <si>
    <t>45152</t>
  </si>
  <si>
    <t>PODKLADNÍ A VÝPLŇOVÉ VRSTVY Z KAMENIVA DRCENÉHO
přechodová oblast zásyp - materiál vhodný do násypu
podkladní vrstva ze štěrkodrti tl.200mm, pod dlažbou v korytě
viz výkr.D1.2.5</t>
  </si>
  <si>
    <t>zásyp přechod.oblasti : 11,8*6,5*2+8,6*26,8=383,880 [A]
pod dlažbou : 8,8*4,0*0,2=7,040 [B]
a+b=390,920 [C]
vybouraný materiál ( viz SO001, pol.č.24 - kód 966161R) : 97,382=-97,382 [D]
c-d=488,302 [E]</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</si>
  <si>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</si>
  <si>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</si>
  <si>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
štěrkopískový obsyp HDPE folie tl.150+150mm
viz výkr.D1.2.5</t>
  </si>
  <si>
    <t>2,7*6,5*0,3*2+30,2*3,3*0,3=40,428 [A]</t>
  </si>
  <si>
    <t>46131A</t>
  </si>
  <si>
    <t>PATKY Z PROSTÉHO BETONU C20/25
patky pro kotvení svodidel na straně výtoku</t>
  </si>
  <si>
    <t>0,5*0,5*0,8*27=5,400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</si>
  <si>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</si>
  <si>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46251</t>
  </si>
  <si>
    <t>ZÁHOZ Z LOMOVÉHO KAMENE
kamenný zához v korytě
viz výkr.D1.2.3</t>
  </si>
  <si>
    <t>0,8*3,5*1,5=4,200 [A]</t>
  </si>
  <si>
    <t>položka zahrnuje:
- dodávku a zához lomového kamene předepsané frakce včetně mimostaveništní a vnitrostaveništní dopravy
není-li v zadávací dokumentaci uvedeno jinak, jedná se o nakupovaný materiál</t>
  </si>
  <si>
    <t>465512</t>
  </si>
  <si>
    <t>DLAŽBY Z LOMOVÉHO KAMENE NA MC
tl.200mm
kompletní provedení dlažby vč.položení do bet.lože, spárování, těsnění, tmelení a vyplnění spar proti CHRL, 
včetně doszdění zídky u op1, včetně úpravy čela kanalizace
z příl.č.02</t>
  </si>
  <si>
    <t>0,2*(1,0*1,0+0,5*29,7+5,3*1,25+4,0*7,62+1,7*2,0+8,8*1,25+0,6*2,0*2)=13,951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</si>
  <si>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</si>
  <si>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</si>
  <si>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56334</t>
  </si>
  <si>
    <t>VOZOVKOVÉ VRSTVY ZE ŠTĚRKODRTI TL. DO 200MM
ŠDa fr.0/32, tl.200mm
viz výkr.D1.2.5</t>
  </si>
  <si>
    <t xml:space="preserve">mimo most : (204,9+97,2)*2=604,200 [A]
</t>
  </si>
  <si>
    <t>- dodání kameniva předepsané kvality a zrnitosti
- rozprostření a zhutnění vrstvy v předepsané tloušťce
- zřízení vrstvy bez rozlišení šířky, pokládání vrstvy po etapách
- nezahrnuje postřiky, nátěry</t>
  </si>
  <si>
    <t>56336</t>
  </si>
  <si>
    <t>VOZOVKOVÉ VRSTVY ZE ŠTĚRKODRTI TL. DO 300MM
sanace podloží,
bude použito v případě nevyhovujícího Edef2
položku čerpat pouze se souhlasem objednatele</t>
  </si>
  <si>
    <t>56365</t>
  </si>
  <si>
    <t>VOZOVKOVÉ VRSTVY Z RECYKLOVANÉHO MATERIÁLU TL DO 250MM
hospodářský sjezd, tl.250mm
dovoz materiálu z meziskládky
viz výkr.D1.2.5</t>
  </si>
  <si>
    <t>5,0*3,8=19,000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</si>
  <si>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</si>
  <si>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56963</t>
  </si>
  <si>
    <t>ZPEVNĚNÍ KRAJNIC Z RECYKLOVANÉHO MATERIÁLU TL DO 150MM
z asfaltového recyklátu, tl.150mm
použito z objektu 001, dovoz z meziskládky
viz výkr.D1.2.5</t>
  </si>
  <si>
    <t>14,1+25,4+(42,8+20,5)*0,8=90,140 [A]</t>
  </si>
  <si>
    <t>572123</t>
  </si>
  <si>
    <t>INFILTRAČNÍ POSTŘIK Z EMULZE DO 1,0KG/M2
PI-SE 1,0kg/m2
viz výkr.D1.2.5</t>
  </si>
  <si>
    <t>204,9+97,2=302,100 [A]</t>
  </si>
  <si>
    <t>- dodání všech předepsaných materiálů pro postřiky v předepsaném množství
- provedení dle předepsaného technologického předpisu
- zřízení vrstvy bez rozlišení šířky, pokládání vrstvy po etapách
- úpravu napojení, ukončení</t>
  </si>
  <si>
    <t>572214</t>
  </si>
  <si>
    <t>SPOJOVACÍ POSTŘIK Z MODIFIK EMULZE DO 0,5KG/M2
PS-EKM ( C 60 BP 5) 0,25 kg/m2</t>
  </si>
  <si>
    <t xml:space="preserve">na mostě : 6,5*5,2*2=67,600 [A]
mimo most : (278+208)*2=972,000 [B]
</t>
  </si>
  <si>
    <t>574B34</t>
  </si>
  <si>
    <t>ASFALTOVÝ BETON PRO OBRUSNÉ VRSTVY MODIFIK ACO 11+, 11S TL. 40MM
ACO 11 S PMB 25/55-65 tl.40mm
viz výkr.D1.2.5</t>
  </si>
  <si>
    <t xml:space="preserve">na mostě : 6,5*5,2=33,800 [A]
mimo most : 278+208=486,000 [B]
a+b=519,800 [C]
</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</si>
  <si>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</si>
  <si>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</si>
  <si>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
ACL 16S PMB 25/55-65 tl.60mm
viz výkr.D1.2.5</t>
  </si>
  <si>
    <t>574E46</t>
  </si>
  <si>
    <t>ASFALTOVÝ BETON PRO PODKLADNÍ VRSTVY ACP 16+, 16S TL. 50MM
ACP 16S PMB 25/55-65 tl.50mm
vč.úpravy napojení, ukončení podél obrubníků, dilatačních zřízení, vpustí, šachet, atd.
viz výkr.D1.2.5</t>
  </si>
  <si>
    <t xml:space="preserve">mimo most : 204,9+97,2=302,100 [A]
</t>
  </si>
  <si>
    <t>575C43</t>
  </si>
  <si>
    <t>LITÝ ASFALT MA IV (OCHRANA MOSTNÍ IZOLACE) 11 TL. 35MM
MA 11 IV, tl.35mm
vč.úpravy napojení, ukončení podél obrubníků, dilatačních zařízení, odvodňovacích proužků, odvodňovačů, vpustí, šachet atd.
viz výkr.D1.2.3</t>
  </si>
  <si>
    <t>na mostě : 6,5*7,2=46,800 [A]</t>
  </si>
  <si>
    <t>57621</t>
  </si>
  <si>
    <t>POSYP KAMENIVEM DRCENÝM 5KG/M2
posyp na infiltrační postřik</t>
  </si>
  <si>
    <t>- dodání kameniva předepsané kvality a zrnitosti
- posyp předepsaným množstvím</t>
  </si>
  <si>
    <t>Úpravy povrchů, podlahy, výplně otvorů</t>
  </si>
  <si>
    <t>62745</t>
  </si>
  <si>
    <t>SPÁROVÁNÍ STARÉHO ZDIVA CEMENTOVOU MALTOU</t>
  </si>
  <si>
    <t>(32+23)*1,3=71,500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</si>
  <si>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</si>
  <si>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Přidružená stavební výroba</t>
  </si>
  <si>
    <t>711112</t>
  </si>
  <si>
    <t>IZOLACE BĚŽNÝCH KONSTRUKCÍ PROTI ZEMNÍ VLHKOSTI ASFALTOVÝMI PÁSY
NAIP
těsnění prac.spáry mezi základem a dříkem
viz výkr.D1.2.3</t>
  </si>
  <si>
    <t>(6,5*2+4,0*2+2,0*2+26,8*2)*0,3=23,580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</si>
  <si>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</si>
  <si>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711442</t>
  </si>
  <si>
    <t>IZOLACE MOSTOVEK CELOPLOŠNÁ ASFALTOVÝMI PÁSY S PEČETÍCÍ VRSTVOU
z příl.č.03, 04</t>
  </si>
  <si>
    <t>7,2*7,6=54,720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</si>
  <si>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</si>
  <si>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</si>
  <si>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
ochrana izolace pod římsou
z příl.č.03, 04</t>
  </si>
  <si>
    <t>7,2*0,7*2=10,080 [A]</t>
  </si>
  <si>
    <t>položka zahrnuje:
- dodání  předepsaného ochranného materiálu
- zřízení ochrany izolace</t>
  </si>
  <si>
    <t>711509</t>
  </si>
  <si>
    <t>OCHRANA IZOLACE NA POVRCHU TEXTILIÍ
rub opěr a křídel 600g/m2
viz výkr.D1.2.3</t>
  </si>
  <si>
    <t>rub NK a základu : (6,5+4,0)*(1,0+0,4+2,9)*2+2,5*3,0*2+(2,6+2,0+0,45)*26,8=240,640 [A]</t>
  </si>
  <si>
    <t>764574</t>
  </si>
  <si>
    <t>ODPAD TROUBY Z PLAST HMOT DN DO 150MM
vyústění uliční vpusti přes ŽB zeď</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</si>
  <si>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</si>
  <si>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78382</t>
  </si>
  <si>
    <t>NÁTĚRY BETON KONSTR TYP S2 (OS-B)
nátěr nosné konstrukce typ S2
viz výkr.D1.2.3</t>
  </si>
  <si>
    <t>(0,15+0,3)*4,0*2=3,600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</si>
  <si>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</si>
  <si>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</si>
  <si>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
ochranný nátěr říms
z příl.č.02</t>
  </si>
  <si>
    <t>1,5*(11,0+40,8)=77,700 [A]</t>
  </si>
  <si>
    <t>Potrubí</t>
  </si>
  <si>
    <t>87533</t>
  </si>
  <si>
    <t>POTRUBÍ DREN Z TRUB PLAST DN DO 150MM
rubová drenáž DN150
včetně vyústění na líc
viz výkr.D1.2.3</t>
  </si>
  <si>
    <t>(6,5+0,8)*2+26,8+0,8*3=43,800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</si>
  <si>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</si>
  <si>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87915</t>
  </si>
  <si>
    <t>POTRUBÍ ODPADNÍ MOSTNÍCH OBJEKTŮ Z PLAST TRUB DN DO 300 MM
včetně plastového atyp.kotlíku ( 2ks)
včetně uchycení nerez objímkou</t>
  </si>
  <si>
    <t>2,7*2=5,400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</si>
  <si>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</si>
  <si>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9113C1</t>
  </si>
  <si>
    <t>SVODIDLO OCEL SILNIČ JEDNOSTR, ÚROVEŇ ZADRŽ H2 - DODÁVKA A MONTÁŽ
svodidlo tvoří záchytný systém, jehož hlavní součástí bude svodnice - z plechu tl.4mm, průřez o výšce 350mm a šířce 94mm
dále sloupky z válcovaného profilu 100mm a trubková spojka prům133mm.
Stejná svodnice bude i na mostě, na předpolích mostu i zdi.
viz výkr.D1.2.2</t>
  </si>
  <si>
    <t>levá strana před mostem vč.dlouhého náběhu : 24=24,000 [A]
pravá strana před mostem, vč.dlouhého náběhu : 20=20,000 [B]
pravá strana za zdí, vč.krátkého náběhu : 12=12,000 [C]
levá strana za mostem vč.dlouhého náběhu : 30=30,000 [D]
a+b+c+d=86,000 [E]</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</si>
  <si>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</si>
  <si>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9117C1</t>
  </si>
  <si>
    <t>SVOD OCEL ZÁBRADEL ÚROVEŇ ZADRŽ H2 - DODÁVKA A MONTÁŽ
se svislou výplní, vč.ukončení dle TP
viz výkr.D1.2.2</t>
  </si>
  <si>
    <t>římsa na výtoku : 11,0=11,000 [A]
římsa + zeď na vtoku : 41,0=41,000 [B]
a+b=52,000 [C]</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</si>
  <si>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</si>
  <si>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91228</t>
  </si>
  <si>
    <t>SMĚROVÉ SLOUPKY Z PLAST HMOT VČETNĚ ODRAZNÉHO PÁSKU
bílé</t>
  </si>
  <si>
    <t>položka zahrnuje:
- dodání a osazení sloupku včetně nutných zemních prací
- vnitrostaveništní a mimostaveništní doprava
- odrazky plastové nebo z retroreflexní fólie</t>
  </si>
  <si>
    <t>91267</t>
  </si>
  <si>
    <t>ODRAZKY NA SVODIDLA
odrazky umístit na pásnici svodidla</t>
  </si>
  <si>
    <t>- kompletní dodávka se všemi pomocnými a doplňujícími pracemi a součástmi</t>
  </si>
  <si>
    <t>91345</t>
  </si>
  <si>
    <t>NIVELAČNÍ ZNAČKY KOVOVÉ
nulté měření provést během výstavby, výsledky předat SD</t>
  </si>
  <si>
    <t>položka zahrnuje:
- dodání a osazení nivelační značky včetně nutných zemních prací
- vnitrostaveništní a mimostaveništní dopravu</t>
  </si>
  <si>
    <t>914A21</t>
  </si>
  <si>
    <t>EV ČÍSLO MOSTU OCEL S FÓLIÍ TŘ.1 DODÁVKA A MONTÁŽ
dodávka komplet včetně výložníku
včetně montáže na svodidlo</t>
  </si>
  <si>
    <t>položka zahrnuje:
- dodávku a montáž značek v požadovaném provedení</t>
  </si>
  <si>
    <t>915111</t>
  </si>
  <si>
    <t>VODOROVNÉ DOPRAVNÍ ZNAČENÍ BARVOU HLADKÉ - DODÁVKA A POKLÁDKA
V4 - š.0,125m</t>
  </si>
  <si>
    <t>87*2*0,125=21,750 [A]</t>
  </si>
  <si>
    <t>položka zahrnuje:
- dodání a pokládku nátěrového materiálu (měří se pouze natíraná plocha)
- předznačení a reflexní úpravu</t>
  </si>
  <si>
    <t>917223</t>
  </si>
  <si>
    <t>SILNIČNÍ A CHODNÍKOVÉ OBRUBY Z BETONOVÝCH OBRUBNÍKŮ ŠÍŘ 100MM
do bet.lože, vč.bet.boční opěry
viz výkr.D1.2.2</t>
  </si>
  <si>
    <t>1,0+1,0+22,7+0,75+5,7*1,5*2+1,7+2,0+0,6*2=47,450 [A]</t>
  </si>
  <si>
    <t>Položka zahrnuje:
dodání a pokládku betonových obrubníků o rozměrech předepsaných zadávací dokumentací
betonové lože i boční betonovou opěrku.</t>
  </si>
  <si>
    <t>917224</t>
  </si>
  <si>
    <t>SILNIČNÍ A CHODNÍKOVÉ OBRUBY Z BETONOVÝCH OBRUBNÍKŮ ŠÍŘ 150MM
odměřeno v acad
viz výkr.D1.2.2</t>
  </si>
  <si>
    <t>1,0+2,0*3=7,000 [A]</t>
  </si>
  <si>
    <t>919111</t>
  </si>
  <si>
    <t>ŘEZÁNÍ ASFALTOVÉHO KRYTU VOZOVEK TL DO 50MM
naříznutá spára nad rubem NK
z příl.č.02</t>
  </si>
  <si>
    <t>položka zahrnuje řezání vozovkové vrstvy v předepsané tloušťce, včetně spotřeby vody</t>
  </si>
  <si>
    <t>931326</t>
  </si>
  <si>
    <t>TĚSNĚNÍ DILATAČ SPAR ASF ZÁLIVKOU MODIFIK PRŮŘ DO 800MM2
z příl.č.02</t>
  </si>
  <si>
    <t>zatěsnění spáry mezi starou a novou vozovkou : 5,4+5,1=10,500 [A]
řezaná spára : 6,5*2=13,000 [B]
podél říms : 11,0+40,8=51,800 [C]
mezi obrubníkem a vozovkou : 1,0+2,0*3=7,000 [D]
a+b+c+d=82,300 [E]</t>
  </si>
  <si>
    <t>položka zahrnuje dodávku a osazení předepsaného materiálu, očištění ploch spáry před úpravou, očištění okolí spáry po úpravě
nezahrnuje těsnící profil</t>
  </si>
  <si>
    <t>93135</t>
  </si>
  <si>
    <t>TĚSNĚNÍ DILATAČ SPAR PRYŽ PÁSKOU NEBO KRUH PROFILEM
z příl.č.02</t>
  </si>
  <si>
    <t>podél říms : 11,0+40,8=51,800 [A]</t>
  </si>
  <si>
    <t>položka zahrnuje dodávku a osazení předepsaného materiálu, očištění ploch spáry před úpravou, očištění okolí spáry po úpravě</t>
  </si>
  <si>
    <t>935212</t>
  </si>
  <si>
    <t>PŘÍKOPOVÉ ŽLABY Z BETON TVÁRNIC ŠÍŘ DO 600MM DO BETONU TL 100MM
skluz z bet.tvárnic do bet.lože</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</si>
  <si>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</si>
  <si>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936501</t>
  </si>
  <si>
    <t>DROBNÉ DOPLŇK KONSTR KOVOVÉ NEREZ
nerezový skluz zabudovaný v římse vč.těsnění spar trvale pružným tmelem
45kg, 2 ks</t>
  </si>
  <si>
    <t>45*2=90,000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</si>
  <si>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</si>
  <si>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936541</t>
  </si>
  <si>
    <t>MOSTNÍ ODVODŇOVACÍ TRUBKA (POVRCHŮ IZOLACE) Z NEREZ OCELI</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</si>
  <si>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</si>
  <si>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938443</t>
  </si>
  <si>
    <t>OČIŠTĚNÍ ZDIVA OTRYSKÁNÍM TLAKOVOU VODOU DO 1000 BARŮ</t>
  </si>
  <si>
    <t>položka zahrnuje očištění předepsaným způsobem včetně odklizení vzniklého odpadu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</si>
</sst>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 ###\ ###\ ##0.00"/>
    <numFmt numFmtId="165" formatCode="###\ ###\ ###\ ##0.000"/>
  </numFmts>
  <fonts count="5" x14ac:knownFonts="1">
    <font>
      <sz val="10"/>
      <name val="Arial"/>
    </font>
    <font>
      <b/>
      <sz val="11"/>
      <name val="Arial"/>
    </font>
    <font>
      <sz val="11"/>
      <name val="Arial"/>
    </font>
    <font>
      <b/>
      <sz val="10"/>
      <name val="Arial"/>
    </font>
    <font>
      <sz val="10"/>
      <name val="Arial"/>
    </font>
  </fonts>
  <fills count="3">
    <fill>
      <patternFill patternType="none"/>
    </fill>
    <fill>
      <patternFill patternType="gray125"/>
    </fill>
    <fill>
      <patternFill patternType="solid">
        <fgColor rgb="FFD3D3D3"/>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7">
    <xf numFmtId="0" fontId="0" fillId="0" borderId="0"/>
    <xf numFmtId="9" fontId="4" fillId="0" borderId="0" applyFont="0" applyFill="0" applyBorder="0" applyAlignment="0" applyProtection="0"/>
    <xf numFmtId="44" fontId="4" fillId="0" borderId="0" applyFont="0" applyFill="0" applyBorder="0" applyAlignment="0" applyProtection="0"/>
    <xf numFmtId="42"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0" fontId="4" fillId="0" borderId="0"/>
  </cellStyleXfs>
  <cellXfs count="15">
    <xf numFmtId="0" fontId="0" fillId="0" borderId="0" xfId="0"/>
    <xf numFmtId="0" fontId="2" fillId="0" borderId="1" xfId="6" applyNumberFormat="1" applyFont="1" applyFill="1" applyBorder="1" applyAlignment="1" applyProtection="1">
      <alignment horizontal="center" wrapText="1"/>
    </xf>
    <xf numFmtId="0" fontId="1" fillId="0" borderId="0" xfId="6" applyNumberFormat="1" applyFont="1" applyFill="1" applyBorder="1" applyAlignment="1" applyProtection="1">
      <alignment horizontal="center"/>
    </xf>
    <xf numFmtId="164" fontId="1" fillId="2" borderId="0" xfId="6" applyNumberFormat="1" applyFont="1" applyFill="1" applyBorder="1" applyAlignment="1" applyProtection="1"/>
    <xf numFmtId="0" fontId="1" fillId="2" borderId="0" xfId="6" applyNumberFormat="1" applyFont="1" applyFill="1" applyBorder="1" applyAlignment="1" applyProtection="1">
      <alignment horizontal="right"/>
    </xf>
    <xf numFmtId="0" fontId="2" fillId="0" borderId="1" xfId="6" applyNumberFormat="1" applyFont="1" applyFill="1" applyBorder="1" applyAlignment="1" applyProtection="1">
      <alignment horizontal="center" wrapText="1"/>
    </xf>
    <xf numFmtId="0" fontId="1" fillId="0" borderId="0" xfId="6" applyNumberFormat="1" applyFont="1" applyFill="1" applyBorder="1" applyAlignment="1" applyProtection="1"/>
    <xf numFmtId="0" fontId="0" fillId="0" borderId="1" xfId="6" applyNumberFormat="1" applyFont="1" applyFill="1" applyBorder="1" applyAlignment="1" applyProtection="1">
      <alignment wrapText="1"/>
    </xf>
    <xf numFmtId="0" fontId="3" fillId="0" borderId="0" xfId="6" applyNumberFormat="1" applyFont="1" applyFill="1" applyBorder="1" applyAlignment="1" applyProtection="1"/>
    <xf numFmtId="165" fontId="0" fillId="0" borderId="1" xfId="6" applyNumberFormat="1" applyFont="1" applyFill="1" applyBorder="1" applyAlignment="1" applyProtection="1"/>
    <xf numFmtId="0" fontId="3" fillId="0" borderId="2" xfId="6" applyNumberFormat="1" applyFont="1" applyFill="1" applyBorder="1" applyAlignment="1" applyProtection="1"/>
    <xf numFmtId="164" fontId="0" fillId="0" borderId="1" xfId="6" applyNumberFormat="1" applyFont="1" applyFill="1" applyBorder="1" applyAlignment="1" applyProtection="1"/>
    <xf numFmtId="164" fontId="0" fillId="0" borderId="1" xfId="6" applyNumberFormat="1" applyFont="1" applyBorder="1" applyProtection="1">
      <protection locked="0"/>
    </xf>
    <xf numFmtId="0" fontId="0" fillId="0" borderId="0" xfId="6" applyNumberFormat="1" applyFont="1" applyFill="1" applyBorder="1" applyAlignment="1" applyProtection="1">
      <alignment wrapText="1" shrinkToFit="1"/>
    </xf>
    <xf numFmtId="164" fontId="3" fillId="2" borderId="0" xfId="6" applyNumberFormat="1" applyFont="1" applyFill="1" applyBorder="1" applyAlignment="1" applyProtection="1"/>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tabSelected="1" workbookViewId="0">
      <pane ySplit="10" topLeftCell="A11" activePane="bottomLeft" state="frozen"/>
      <selection pane="bottomLeft" activeCell="A11" sqref="A11"/>
    </sheetView>
  </sheetViews>
  <sheetFormatPr defaultColWidth="9.140625" defaultRowHeight="12.75" customHeight="1" x14ac:dyDescent="0.2"/>
  <cols>
    <col min="1" max="1" width="20.7109375" customWidth="1"/>
    <col min="2" max="2" width="60.7109375" customWidth="1"/>
    <col min="3" max="5" width="24.7109375" customWidth="1"/>
  </cols>
  <sheetData>
    <row r="1" spans="1:8" ht="12.75" customHeight="1" x14ac:dyDescent="0.25">
      <c r="A1" s="6" t="s">
        <v>13</v>
      </c>
      <c r="B1" t="s">
        <v>14</v>
      </c>
    </row>
    <row r="3" spans="1:8" ht="12.75" customHeight="1" x14ac:dyDescent="0.25">
      <c r="B3" s="2" t="s">
        <v>0</v>
      </c>
    </row>
    <row r="5" spans="1:8" ht="12.75" customHeight="1" x14ac:dyDescent="0.25">
      <c r="B5" s="3" t="s">
        <v>1</v>
      </c>
    </row>
    <row r="6" spans="1:8" ht="12.75" customHeight="1" x14ac:dyDescent="0.2">
      <c r="B6" t="s">
        <v>2</v>
      </c>
      <c r="G6" t="s">
        <v>5</v>
      </c>
      <c r="H6">
        <v>0</v>
      </c>
    </row>
    <row r="7" spans="1:8" ht="12.75" customHeight="1" x14ac:dyDescent="0.25">
      <c r="B7" s="4" t="s">
        <v>3</v>
      </c>
      <c r="C7" s="3">
        <f>SUM(C11:C14)</f>
        <v>0</v>
      </c>
      <c r="G7" t="s">
        <v>6</v>
      </c>
      <c r="H7">
        <v>15</v>
      </c>
    </row>
    <row r="8" spans="1:8" ht="12.75" customHeight="1" x14ac:dyDescent="0.25">
      <c r="B8" s="4" t="s">
        <v>4</v>
      </c>
      <c r="C8" s="3">
        <f>SUM(E11:E14)</f>
        <v>0</v>
      </c>
      <c r="G8" t="s">
        <v>7</v>
      </c>
      <c r="H8">
        <v>21</v>
      </c>
    </row>
    <row r="10" spans="1:8" ht="12.75" customHeight="1" x14ac:dyDescent="0.2">
      <c r="A10" s="5" t="s">
        <v>8</v>
      </c>
      <c r="B10" s="5" t="s">
        <v>9</v>
      </c>
      <c r="C10" s="5" t="s">
        <v>10</v>
      </c>
      <c r="D10" s="5" t="s">
        <v>11</v>
      </c>
      <c r="E10" s="5" t="s">
        <v>12</v>
      </c>
    </row>
    <row r="11" spans="1:8" ht="12.75" customHeight="1" x14ac:dyDescent="0.2">
      <c r="A11" s="7" t="s">
        <v>21</v>
      </c>
      <c r="B11" s="7" t="s">
        <v>22</v>
      </c>
      <c r="C11" s="11">
        <f>'010'!I61</f>
        <v>0</v>
      </c>
      <c r="D11" s="11">
        <f>'010'!P61</f>
        <v>0</v>
      </c>
      <c r="E11" s="11">
        <f>C11+D11</f>
        <v>0</v>
      </c>
    </row>
    <row r="12" spans="1:8" ht="12.75" customHeight="1" x14ac:dyDescent="0.2">
      <c r="A12" s="7" t="s">
        <v>104</v>
      </c>
      <c r="B12" s="7" t="s">
        <v>105</v>
      </c>
      <c r="C12" s="11">
        <f>'SO 001'!I102</f>
        <v>0</v>
      </c>
      <c r="D12" s="11">
        <f>'SO 001'!P102</f>
        <v>0</v>
      </c>
      <c r="E12" s="11">
        <f>C12+D12</f>
        <v>0</v>
      </c>
    </row>
    <row r="13" spans="1:8" ht="12.75" customHeight="1" x14ac:dyDescent="0.2">
      <c r="A13" s="7" t="s">
        <v>199</v>
      </c>
      <c r="B13" s="7" t="s">
        <v>200</v>
      </c>
      <c r="C13" s="11">
        <f>'SO 181'!I39</f>
        <v>0</v>
      </c>
      <c r="D13" s="11">
        <f>'SO 181'!P39</f>
        <v>0</v>
      </c>
      <c r="E13" s="11">
        <f>C13+D13</f>
        <v>0</v>
      </c>
    </row>
    <row r="14" spans="1:8" ht="12.75" customHeight="1" x14ac:dyDescent="0.2">
      <c r="A14" s="7" t="s">
        <v>216</v>
      </c>
      <c r="B14" s="7" t="s">
        <v>217</v>
      </c>
      <c r="C14" s="11">
        <f>'SO 201'!I296</f>
        <v>0</v>
      </c>
      <c r="D14" s="11">
        <f>'SO 201'!P296</f>
        <v>0</v>
      </c>
      <c r="E14" s="11">
        <f>C14+D14</f>
        <v>0</v>
      </c>
    </row>
  </sheetData>
  <sheetProtection formatColumns="0"/>
  <hyperlinks>
    <hyperlink ref="A11" location="#'010'!A1" tooltip="Odkaz na stranku objektu [010]" display="010"/>
    <hyperlink ref="A12" location="#'SO 001'!A1" tooltip="Odkaz na stranku objektu [SO 001]" display="SO 001"/>
    <hyperlink ref="A13" location="#'SO 181'!A1" tooltip="Odkaz na stranku objektu [SO 181]" display="SO 181"/>
    <hyperlink ref="A14" location="#'SO 201'!A1" tooltip="Odkaz na stranku objektu [SO 201]" display="SO 201"/>
  </hyperlinks>
  <pageMargins left="0.75" right="0.75" top="1" bottom="1" header="0.5" footer="0.5"/>
  <pageSetup paperSize="9" fitToHeight="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1"/>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6.7109375" customWidth="1"/>
    <col min="2" max="2" width="20.7109375" customWidth="1"/>
    <col min="3" max="3" width="15.7109375" customWidth="1"/>
    <col min="4" max="4" width="12.7109375" customWidth="1"/>
    <col min="5" max="5" width="75.7109375" customWidth="1"/>
    <col min="6" max="6" width="9.7109375" customWidth="1"/>
    <col min="7" max="7" width="12.7109375" customWidth="1"/>
    <col min="8" max="9"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c r="E4" s="6" t="s">
        <v>20</v>
      </c>
    </row>
    <row r="5" spans="1:16" ht="12.75" customHeight="1" x14ac:dyDescent="0.25">
      <c r="A5" t="s">
        <v>17</v>
      </c>
      <c r="C5" s="6" t="s">
        <v>21</v>
      </c>
      <c r="D5" s="6"/>
      <c r="E5" s="6" t="s">
        <v>22</v>
      </c>
    </row>
    <row r="6" spans="1:16" ht="12.75" customHeight="1" x14ac:dyDescent="0.25">
      <c r="A6" t="s">
        <v>18</v>
      </c>
      <c r="C6" s="6" t="s">
        <v>21</v>
      </c>
      <c r="D6" s="6"/>
      <c r="E6" s="6" t="s">
        <v>22</v>
      </c>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t="s">
        <v>31</v>
      </c>
      <c r="I8" s="1"/>
      <c r="O8" t="s">
        <v>34</v>
      </c>
      <c r="P8" t="s">
        <v>11</v>
      </c>
    </row>
    <row r="9" spans="1:16" ht="14.25" x14ac:dyDescent="0.2">
      <c r="A9" s="1"/>
      <c r="B9" s="1"/>
      <c r="C9" s="1"/>
      <c r="D9" s="1"/>
      <c r="E9" s="1"/>
      <c r="F9" s="1"/>
      <c r="G9" s="1"/>
      <c r="H9" s="5" t="s">
        <v>32</v>
      </c>
      <c r="I9" s="5" t="s">
        <v>33</v>
      </c>
      <c r="O9" t="s">
        <v>11</v>
      </c>
    </row>
    <row r="10" spans="1:16" ht="14.25" x14ac:dyDescent="0.2">
      <c r="A10" s="5" t="s">
        <v>24</v>
      </c>
      <c r="B10" s="5" t="s">
        <v>35</v>
      </c>
      <c r="C10" s="5" t="s">
        <v>36</v>
      </c>
      <c r="D10" s="5" t="s">
        <v>37</v>
      </c>
      <c r="E10" s="5" t="s">
        <v>38</v>
      </c>
      <c r="F10" s="5" t="s">
        <v>39</v>
      </c>
      <c r="G10" s="5" t="s">
        <v>40</v>
      </c>
      <c r="H10" s="5" t="s">
        <v>41</v>
      </c>
      <c r="I10" s="5" t="s">
        <v>42</v>
      </c>
    </row>
    <row r="11" spans="1:16" ht="12.75" customHeight="1" x14ac:dyDescent="0.2">
      <c r="A11" s="8"/>
      <c r="B11" s="8"/>
      <c r="C11" s="8" t="s">
        <v>44</v>
      </c>
      <c r="D11" s="8"/>
      <c r="E11" s="8" t="s">
        <v>43</v>
      </c>
      <c r="F11" s="8"/>
      <c r="G11" s="10"/>
      <c r="H11" s="8"/>
      <c r="I11" s="10"/>
    </row>
    <row r="12" spans="1:16" ht="38.25" x14ac:dyDescent="0.2">
      <c r="A12" s="7">
        <v>1</v>
      </c>
      <c r="B12" s="7" t="s">
        <v>45</v>
      </c>
      <c r="C12" s="7" t="s">
        <v>46</v>
      </c>
      <c r="D12" s="7" t="s">
        <v>47</v>
      </c>
      <c r="E12" s="7" t="s">
        <v>48</v>
      </c>
      <c r="F12" s="7" t="s">
        <v>49</v>
      </c>
      <c r="G12" s="9">
        <v>1</v>
      </c>
      <c r="H12" s="12"/>
      <c r="I12" s="11">
        <f>ROUND((H12*G12),2)</f>
        <v>0</v>
      </c>
      <c r="O12">
        <f>rekapitulace!H8</f>
        <v>21</v>
      </c>
      <c r="P12">
        <f>O12/100*I12</f>
        <v>0</v>
      </c>
    </row>
    <row r="13" spans="1:16" x14ac:dyDescent="0.2">
      <c r="E13" s="13" t="s">
        <v>50</v>
      </c>
    </row>
    <row r="14" spans="1:16" ht="38.25" x14ac:dyDescent="0.2">
      <c r="A14" s="7">
        <v>2</v>
      </c>
      <c r="B14" s="7" t="s">
        <v>45</v>
      </c>
      <c r="C14" s="7" t="s">
        <v>51</v>
      </c>
      <c r="D14" s="7" t="s">
        <v>47</v>
      </c>
      <c r="E14" s="7" t="s">
        <v>52</v>
      </c>
      <c r="F14" s="7" t="s">
        <v>49</v>
      </c>
      <c r="G14" s="9">
        <v>1</v>
      </c>
      <c r="H14" s="12"/>
      <c r="I14" s="11">
        <f>ROUND((H14*G14),2)</f>
        <v>0</v>
      </c>
      <c r="O14">
        <f>rekapitulace!H8</f>
        <v>21</v>
      </c>
      <c r="P14">
        <f>O14/100*I14</f>
        <v>0</v>
      </c>
    </row>
    <row r="15" spans="1:16" x14ac:dyDescent="0.2">
      <c r="E15" s="13" t="s">
        <v>50</v>
      </c>
    </row>
    <row r="16" spans="1:16" ht="63.75" x14ac:dyDescent="0.2">
      <c r="A16" s="7">
        <v>3</v>
      </c>
      <c r="B16" s="7" t="s">
        <v>45</v>
      </c>
      <c r="C16" s="7" t="s">
        <v>53</v>
      </c>
      <c r="D16" s="7" t="s">
        <v>47</v>
      </c>
      <c r="E16" s="7" t="s">
        <v>54</v>
      </c>
      <c r="F16" s="7" t="s">
        <v>49</v>
      </c>
      <c r="G16" s="9">
        <v>1</v>
      </c>
      <c r="H16" s="12"/>
      <c r="I16" s="11">
        <f>ROUND((H16*G16),2)</f>
        <v>0</v>
      </c>
      <c r="O16">
        <f>rekapitulace!H8</f>
        <v>21</v>
      </c>
      <c r="P16">
        <f>O16/100*I16</f>
        <v>0</v>
      </c>
    </row>
    <row r="17" spans="1:16" x14ac:dyDescent="0.2">
      <c r="E17" s="13" t="s">
        <v>55</v>
      </c>
    </row>
    <row r="18" spans="1:16" x14ac:dyDescent="0.2">
      <c r="A18" s="7">
        <v>4</v>
      </c>
      <c r="B18" s="7" t="s">
        <v>45</v>
      </c>
      <c r="C18" s="7" t="s">
        <v>56</v>
      </c>
      <c r="D18" s="7" t="s">
        <v>47</v>
      </c>
      <c r="E18" s="7" t="s">
        <v>57</v>
      </c>
      <c r="F18" s="7" t="s">
        <v>49</v>
      </c>
      <c r="G18" s="9">
        <v>1</v>
      </c>
      <c r="H18" s="12"/>
      <c r="I18" s="11">
        <f>ROUND((H18*G18),2)</f>
        <v>0</v>
      </c>
      <c r="O18">
        <f>rekapitulace!H8</f>
        <v>21</v>
      </c>
      <c r="P18">
        <f>O18/100*I18</f>
        <v>0</v>
      </c>
    </row>
    <row r="19" spans="1:16" x14ac:dyDescent="0.2">
      <c r="E19" s="13" t="s">
        <v>58</v>
      </c>
    </row>
    <row r="20" spans="1:16" ht="114.75" x14ac:dyDescent="0.2">
      <c r="A20" s="7">
        <v>5</v>
      </c>
      <c r="B20" s="7" t="s">
        <v>45</v>
      </c>
      <c r="C20" s="7" t="s">
        <v>59</v>
      </c>
      <c r="D20" s="7" t="s">
        <v>47</v>
      </c>
      <c r="E20" s="7" t="s">
        <v>60</v>
      </c>
      <c r="F20" s="7" t="s">
        <v>49</v>
      </c>
      <c r="G20" s="9">
        <v>1</v>
      </c>
      <c r="H20" s="12"/>
      <c r="I20" s="11">
        <f>ROUND((H20*G20),2)</f>
        <v>0</v>
      </c>
      <c r="O20">
        <f>rekapitulace!H8</f>
        <v>21</v>
      </c>
      <c r="P20">
        <f>O20/100*I20</f>
        <v>0</v>
      </c>
    </row>
    <row r="21" spans="1:16" ht="38.25" x14ac:dyDescent="0.2">
      <c r="E21" s="13" t="s">
        <v>61</v>
      </c>
    </row>
    <row r="22" spans="1:16" ht="25.5" x14ac:dyDescent="0.2">
      <c r="A22" s="7">
        <v>6</v>
      </c>
      <c r="B22" s="7" t="s">
        <v>45</v>
      </c>
      <c r="C22" s="7" t="s">
        <v>62</v>
      </c>
      <c r="D22" s="7" t="s">
        <v>47</v>
      </c>
      <c r="E22" s="7" t="s">
        <v>63</v>
      </c>
      <c r="F22" s="7" t="s">
        <v>49</v>
      </c>
      <c r="G22" s="9">
        <v>1</v>
      </c>
      <c r="H22" s="12"/>
      <c r="I22" s="11">
        <f>ROUND((H22*G22),2)</f>
        <v>0</v>
      </c>
      <c r="O22">
        <f>rekapitulace!H8</f>
        <v>21</v>
      </c>
      <c r="P22">
        <f>O22/100*I22</f>
        <v>0</v>
      </c>
    </row>
    <row r="23" spans="1:16" x14ac:dyDescent="0.2">
      <c r="E23" s="13" t="s">
        <v>58</v>
      </c>
    </row>
    <row r="24" spans="1:16" ht="38.25" x14ac:dyDescent="0.2">
      <c r="A24" s="7">
        <v>7</v>
      </c>
      <c r="B24" s="7" t="s">
        <v>45</v>
      </c>
      <c r="C24" s="7" t="s">
        <v>64</v>
      </c>
      <c r="D24" s="7" t="s">
        <v>47</v>
      </c>
      <c r="E24" s="7" t="s">
        <v>65</v>
      </c>
      <c r="F24" s="7" t="s">
        <v>49</v>
      </c>
      <c r="G24" s="9">
        <v>1</v>
      </c>
      <c r="H24" s="12"/>
      <c r="I24" s="11">
        <f>ROUND((H24*G24),2)</f>
        <v>0</v>
      </c>
      <c r="O24">
        <f>rekapitulace!H8</f>
        <v>21</v>
      </c>
      <c r="P24">
        <f>O24/100*I24</f>
        <v>0</v>
      </c>
    </row>
    <row r="25" spans="1:16" x14ac:dyDescent="0.2">
      <c r="E25" s="13" t="s">
        <v>58</v>
      </c>
    </row>
    <row r="26" spans="1:16" ht="38.25" x14ac:dyDescent="0.2">
      <c r="A26" s="7">
        <v>8</v>
      </c>
      <c r="B26" s="7" t="s">
        <v>45</v>
      </c>
      <c r="C26" s="7" t="s">
        <v>66</v>
      </c>
      <c r="D26" s="7" t="s">
        <v>47</v>
      </c>
      <c r="E26" s="7" t="s">
        <v>67</v>
      </c>
      <c r="F26" s="7" t="s">
        <v>49</v>
      </c>
      <c r="G26" s="9">
        <v>1</v>
      </c>
      <c r="H26" s="12"/>
      <c r="I26" s="11">
        <f>ROUND((H26*G26),2)</f>
        <v>0</v>
      </c>
      <c r="O26">
        <f>rekapitulace!H8</f>
        <v>21</v>
      </c>
      <c r="P26">
        <f>O26/100*I26</f>
        <v>0</v>
      </c>
    </row>
    <row r="27" spans="1:16" x14ac:dyDescent="0.2">
      <c r="E27" s="13" t="s">
        <v>58</v>
      </c>
    </row>
    <row r="28" spans="1:16" ht="25.5" x14ac:dyDescent="0.2">
      <c r="A28" s="7">
        <v>9</v>
      </c>
      <c r="B28" s="7" t="s">
        <v>45</v>
      </c>
      <c r="C28" s="7" t="s">
        <v>68</v>
      </c>
      <c r="D28" s="7" t="s">
        <v>47</v>
      </c>
      <c r="E28" s="7" t="s">
        <v>69</v>
      </c>
      <c r="F28" s="7" t="s">
        <v>49</v>
      </c>
      <c r="G28" s="9">
        <v>1</v>
      </c>
      <c r="H28" s="12"/>
      <c r="I28" s="11">
        <f>ROUND((H28*G28),2)</f>
        <v>0</v>
      </c>
      <c r="O28">
        <f>rekapitulace!H8</f>
        <v>21</v>
      </c>
      <c r="P28">
        <f>O28/100*I28</f>
        <v>0</v>
      </c>
    </row>
    <row r="29" spans="1:16" x14ac:dyDescent="0.2">
      <c r="E29" s="13" t="s">
        <v>58</v>
      </c>
    </row>
    <row r="30" spans="1:16" ht="25.5" x14ac:dyDescent="0.2">
      <c r="A30" s="7">
        <v>10</v>
      </c>
      <c r="B30" s="7" t="s">
        <v>45</v>
      </c>
      <c r="C30" s="7" t="s">
        <v>70</v>
      </c>
      <c r="D30" s="7" t="s">
        <v>47</v>
      </c>
      <c r="E30" s="7" t="s">
        <v>71</v>
      </c>
      <c r="F30" s="7" t="s">
        <v>49</v>
      </c>
      <c r="G30" s="9">
        <v>1</v>
      </c>
      <c r="H30" s="12"/>
      <c r="I30" s="11">
        <f>ROUND((H30*G30),2)</f>
        <v>0</v>
      </c>
      <c r="O30">
        <f>rekapitulace!H8</f>
        <v>21</v>
      </c>
      <c r="P30">
        <f>O30/100*I30</f>
        <v>0</v>
      </c>
    </row>
    <row r="31" spans="1:16" x14ac:dyDescent="0.2">
      <c r="E31" s="13" t="s">
        <v>58</v>
      </c>
    </row>
    <row r="32" spans="1:16" ht="38.25" x14ac:dyDescent="0.2">
      <c r="A32" s="7">
        <v>11</v>
      </c>
      <c r="B32" s="7" t="s">
        <v>45</v>
      </c>
      <c r="C32" s="7" t="s">
        <v>72</v>
      </c>
      <c r="D32" s="7" t="s">
        <v>47</v>
      </c>
      <c r="E32" s="7" t="s">
        <v>73</v>
      </c>
      <c r="F32" s="7" t="s">
        <v>49</v>
      </c>
      <c r="G32" s="9">
        <v>1</v>
      </c>
      <c r="H32" s="12"/>
      <c r="I32" s="11">
        <f>ROUND((H32*G32),2)</f>
        <v>0</v>
      </c>
      <c r="O32">
        <f>rekapitulace!H8</f>
        <v>21</v>
      </c>
      <c r="P32">
        <f>O32/100*I32</f>
        <v>0</v>
      </c>
    </row>
    <row r="33" spans="1:16" x14ac:dyDescent="0.2">
      <c r="E33" s="13" t="s">
        <v>58</v>
      </c>
    </row>
    <row r="34" spans="1:16" ht="51" x14ac:dyDescent="0.2">
      <c r="A34" s="7">
        <v>12</v>
      </c>
      <c r="B34" s="7" t="s">
        <v>45</v>
      </c>
      <c r="C34" s="7" t="s">
        <v>74</v>
      </c>
      <c r="D34" s="7" t="s">
        <v>47</v>
      </c>
      <c r="E34" s="7" t="s">
        <v>75</v>
      </c>
      <c r="F34" s="7" t="s">
        <v>49</v>
      </c>
      <c r="G34" s="9">
        <v>1</v>
      </c>
      <c r="H34" s="12"/>
      <c r="I34" s="11">
        <f>ROUND((H34*G34),2)</f>
        <v>0</v>
      </c>
      <c r="O34">
        <f>rekapitulace!H8</f>
        <v>21</v>
      </c>
      <c r="P34">
        <f>O34/100*I34</f>
        <v>0</v>
      </c>
    </row>
    <row r="35" spans="1:16" ht="76.5" x14ac:dyDescent="0.2">
      <c r="E35" s="13" t="s">
        <v>76</v>
      </c>
    </row>
    <row r="36" spans="1:16" ht="25.5" x14ac:dyDescent="0.2">
      <c r="A36" s="7">
        <v>13</v>
      </c>
      <c r="B36" s="7" t="s">
        <v>45</v>
      </c>
      <c r="C36" s="7" t="s">
        <v>77</v>
      </c>
      <c r="D36" s="7" t="s">
        <v>47</v>
      </c>
      <c r="E36" s="7" t="s">
        <v>78</v>
      </c>
      <c r="F36" s="7" t="s">
        <v>49</v>
      </c>
      <c r="G36" s="9">
        <v>1</v>
      </c>
      <c r="H36" s="12"/>
      <c r="I36" s="11">
        <f>ROUND((H36*G36),2)</f>
        <v>0</v>
      </c>
      <c r="O36">
        <f>rekapitulace!H8</f>
        <v>21</v>
      </c>
      <c r="P36">
        <f>O36/100*I36</f>
        <v>0</v>
      </c>
    </row>
    <row r="37" spans="1:16" x14ac:dyDescent="0.2">
      <c r="E37" s="13" t="s">
        <v>58</v>
      </c>
    </row>
    <row r="38" spans="1:16" ht="25.5" x14ac:dyDescent="0.2">
      <c r="A38" s="7">
        <v>14</v>
      </c>
      <c r="B38" s="7" t="s">
        <v>45</v>
      </c>
      <c r="C38" s="7" t="s">
        <v>79</v>
      </c>
      <c r="D38" s="7" t="s">
        <v>47</v>
      </c>
      <c r="E38" s="7" t="s">
        <v>80</v>
      </c>
      <c r="F38" s="7" t="s">
        <v>81</v>
      </c>
      <c r="G38" s="9">
        <v>1</v>
      </c>
      <c r="H38" s="12"/>
      <c r="I38" s="11">
        <f>ROUND((H38*G38),2)</f>
        <v>0</v>
      </c>
      <c r="O38">
        <f>rekapitulace!H8</f>
        <v>21</v>
      </c>
      <c r="P38">
        <f>O38/100*I38</f>
        <v>0</v>
      </c>
    </row>
    <row r="39" spans="1:16" ht="51" x14ac:dyDescent="0.2">
      <c r="E39" s="13" t="s">
        <v>82</v>
      </c>
    </row>
    <row r="40" spans="1:16" ht="25.5" x14ac:dyDescent="0.2">
      <c r="A40" s="7">
        <v>15</v>
      </c>
      <c r="B40" s="7" t="s">
        <v>83</v>
      </c>
      <c r="C40" s="7" t="s">
        <v>84</v>
      </c>
      <c r="D40" s="7" t="s">
        <v>47</v>
      </c>
      <c r="E40" s="7" t="s">
        <v>85</v>
      </c>
      <c r="F40" s="7" t="s">
        <v>49</v>
      </c>
      <c r="G40" s="9">
        <v>1</v>
      </c>
      <c r="H40" s="12"/>
      <c r="I40" s="11">
        <f>ROUND((H40*G40),2)</f>
        <v>0</v>
      </c>
      <c r="O40">
        <f>rekapitulace!H8</f>
        <v>21</v>
      </c>
      <c r="P40">
        <f>O40/100*I40</f>
        <v>0</v>
      </c>
    </row>
    <row r="41" spans="1:16" x14ac:dyDescent="0.2">
      <c r="E41" s="13" t="s">
        <v>47</v>
      </c>
    </row>
    <row r="42" spans="1:16" ht="38.25" x14ac:dyDescent="0.2">
      <c r="A42" s="7">
        <v>16</v>
      </c>
      <c r="B42" s="7" t="s">
        <v>45</v>
      </c>
      <c r="C42" s="7" t="s">
        <v>86</v>
      </c>
      <c r="D42" s="7" t="s">
        <v>47</v>
      </c>
      <c r="E42" s="7" t="s">
        <v>87</v>
      </c>
      <c r="F42" s="7" t="s">
        <v>49</v>
      </c>
      <c r="G42" s="9">
        <v>1</v>
      </c>
      <c r="H42" s="12"/>
      <c r="I42" s="11">
        <f>ROUND((H42*G42),2)</f>
        <v>0</v>
      </c>
      <c r="O42">
        <f>rekapitulace!H8</f>
        <v>21</v>
      </c>
      <c r="P42">
        <f>O42/100*I42</f>
        <v>0</v>
      </c>
    </row>
    <row r="43" spans="1:16" x14ac:dyDescent="0.2">
      <c r="E43" s="13" t="s">
        <v>88</v>
      </c>
    </row>
    <row r="44" spans="1:16" x14ac:dyDescent="0.2">
      <c r="A44" s="7">
        <v>17</v>
      </c>
      <c r="B44" s="7" t="s">
        <v>45</v>
      </c>
      <c r="C44" s="7" t="s">
        <v>89</v>
      </c>
      <c r="D44" s="7" t="s">
        <v>47</v>
      </c>
      <c r="E44" s="7" t="s">
        <v>90</v>
      </c>
      <c r="F44" s="7" t="s">
        <v>49</v>
      </c>
      <c r="G44" s="9">
        <v>1</v>
      </c>
      <c r="H44" s="12"/>
      <c r="I44" s="11">
        <f>ROUND((H44*G44),2)</f>
        <v>0</v>
      </c>
      <c r="O44">
        <f>rekapitulace!H8</f>
        <v>21</v>
      </c>
      <c r="P44">
        <f>O44/100*I44</f>
        <v>0</v>
      </c>
    </row>
    <row r="45" spans="1:16" x14ac:dyDescent="0.2">
      <c r="E45" s="13" t="s">
        <v>88</v>
      </c>
    </row>
    <row r="46" spans="1:16" ht="38.25" x14ac:dyDescent="0.2">
      <c r="A46" s="7">
        <v>18</v>
      </c>
      <c r="B46" s="7" t="s">
        <v>45</v>
      </c>
      <c r="C46" s="7" t="s">
        <v>91</v>
      </c>
      <c r="D46" s="7" t="s">
        <v>47</v>
      </c>
      <c r="E46" s="7" t="s">
        <v>92</v>
      </c>
      <c r="F46" s="7" t="s">
        <v>81</v>
      </c>
      <c r="G46" s="9">
        <v>1</v>
      </c>
      <c r="H46" s="12"/>
      <c r="I46" s="11">
        <f>ROUND((H46*G46),2)</f>
        <v>0</v>
      </c>
      <c r="O46">
        <f>rekapitulace!H8</f>
        <v>21</v>
      </c>
      <c r="P46">
        <f>O46/100*I46</f>
        <v>0</v>
      </c>
    </row>
    <row r="47" spans="1:16" ht="89.25" x14ac:dyDescent="0.2">
      <c r="E47" s="13" t="s">
        <v>93</v>
      </c>
    </row>
    <row r="48" spans="1:16" x14ac:dyDescent="0.2">
      <c r="A48" s="7">
        <v>19</v>
      </c>
      <c r="B48" s="7" t="s">
        <v>45</v>
      </c>
      <c r="C48" s="7" t="s">
        <v>94</v>
      </c>
      <c r="D48" s="7" t="s">
        <v>47</v>
      </c>
      <c r="E48" s="7" t="s">
        <v>95</v>
      </c>
      <c r="F48" s="7" t="s">
        <v>49</v>
      </c>
      <c r="G48" s="9">
        <v>1</v>
      </c>
      <c r="H48" s="12"/>
      <c r="I48" s="11">
        <f>ROUND((H48*G48),2)</f>
        <v>0</v>
      </c>
      <c r="O48">
        <f>rekapitulace!H8</f>
        <v>21</v>
      </c>
      <c r="P48">
        <f>O48/100*I48</f>
        <v>0</v>
      </c>
    </row>
    <row r="49" spans="1:16" ht="25.5" x14ac:dyDescent="0.2">
      <c r="E49" s="13" t="s">
        <v>96</v>
      </c>
    </row>
    <row r="50" spans="1:16" ht="12.75" customHeight="1" x14ac:dyDescent="0.2">
      <c r="A50" s="14"/>
      <c r="B50" s="14"/>
      <c r="C50" s="14" t="s">
        <v>44</v>
      </c>
      <c r="D50" s="14"/>
      <c r="E50" s="14" t="s">
        <v>43</v>
      </c>
      <c r="F50" s="14"/>
      <c r="G50" s="14"/>
      <c r="H50" s="14"/>
      <c r="I50" s="14">
        <f>SUM(I12:I49)</f>
        <v>0</v>
      </c>
      <c r="P50">
        <f>ROUND(SUM(P12:P49),2)</f>
        <v>0</v>
      </c>
    </row>
    <row r="52" spans="1:16" ht="12.75" customHeight="1" x14ac:dyDescent="0.2">
      <c r="A52" s="14"/>
      <c r="B52" s="14"/>
      <c r="C52" s="14"/>
      <c r="D52" s="14"/>
      <c r="E52" s="14" t="s">
        <v>97</v>
      </c>
      <c r="F52" s="14"/>
      <c r="G52" s="14"/>
      <c r="H52" s="14"/>
      <c r="I52" s="14">
        <f>+I50</f>
        <v>0</v>
      </c>
      <c r="P52">
        <f>+P50</f>
        <v>0</v>
      </c>
    </row>
    <row r="54" spans="1:16" ht="12.75" customHeight="1" x14ac:dyDescent="0.2">
      <c r="A54" s="8" t="s">
        <v>98</v>
      </c>
      <c r="B54" s="8"/>
      <c r="C54" s="8"/>
      <c r="D54" s="8"/>
      <c r="E54" s="8"/>
      <c r="F54" s="8"/>
      <c r="G54" s="8"/>
      <c r="H54" s="8"/>
      <c r="I54" s="8"/>
    </row>
    <row r="55" spans="1:16" ht="12.75" customHeight="1" x14ac:dyDescent="0.2">
      <c r="A55" s="8"/>
      <c r="B55" s="8"/>
      <c r="C55" s="8"/>
      <c r="D55" s="8"/>
      <c r="E55" s="8" t="s">
        <v>99</v>
      </c>
      <c r="F55" s="8"/>
      <c r="G55" s="8"/>
      <c r="H55" s="8"/>
      <c r="I55" s="8"/>
    </row>
    <row r="56" spans="1:16" ht="12.75" customHeight="1" x14ac:dyDescent="0.2">
      <c r="A56" s="14"/>
      <c r="B56" s="14"/>
      <c r="C56" s="14"/>
      <c r="D56" s="14"/>
      <c r="E56" s="14" t="s">
        <v>100</v>
      </c>
      <c r="F56" s="14"/>
      <c r="G56" s="14"/>
      <c r="H56" s="14"/>
      <c r="I56" s="14">
        <v>0</v>
      </c>
      <c r="P56">
        <v>0</v>
      </c>
    </row>
    <row r="57" spans="1:16" ht="12.75" customHeight="1" x14ac:dyDescent="0.2">
      <c r="A57" s="14"/>
      <c r="B57" s="14"/>
      <c r="C57" s="14"/>
      <c r="D57" s="14"/>
      <c r="E57" s="14" t="s">
        <v>101</v>
      </c>
      <c r="F57" s="14"/>
      <c r="G57" s="14"/>
      <c r="H57" s="14"/>
      <c r="I57" s="14"/>
    </row>
    <row r="58" spans="1:16" ht="12.75" customHeight="1" x14ac:dyDescent="0.2">
      <c r="A58" s="14"/>
      <c r="B58" s="14"/>
      <c r="C58" s="14"/>
      <c r="D58" s="14"/>
      <c r="E58" s="14" t="s">
        <v>102</v>
      </c>
      <c r="F58" s="14"/>
      <c r="G58" s="14"/>
      <c r="H58" s="14"/>
      <c r="I58" s="14">
        <v>0</v>
      </c>
      <c r="P58">
        <v>0</v>
      </c>
    </row>
    <row r="59" spans="1:16" ht="12.75" customHeight="1" x14ac:dyDescent="0.2">
      <c r="A59" s="14"/>
      <c r="B59" s="14"/>
      <c r="C59" s="14"/>
      <c r="D59" s="14"/>
      <c r="E59" s="14" t="s">
        <v>103</v>
      </c>
      <c r="F59" s="14"/>
      <c r="G59" s="14"/>
      <c r="H59" s="14"/>
      <c r="I59" s="14">
        <f>I56+I58</f>
        <v>0</v>
      </c>
      <c r="P59">
        <f>P56+P58</f>
        <v>0</v>
      </c>
    </row>
    <row r="61" spans="1:16" ht="12.75" customHeight="1" x14ac:dyDescent="0.2">
      <c r="A61" s="14"/>
      <c r="B61" s="14"/>
      <c r="C61" s="14"/>
      <c r="D61" s="14"/>
      <c r="E61" s="14" t="s">
        <v>103</v>
      </c>
      <c r="F61" s="14"/>
      <c r="G61" s="14"/>
      <c r="H61" s="14"/>
      <c r="I61" s="14">
        <f>I52+I59</f>
        <v>0</v>
      </c>
      <c r="P61">
        <f>P52+P59</f>
        <v>0</v>
      </c>
    </row>
  </sheetData>
  <sheetProtection formatColumns="0"/>
  <mergeCells count="8">
    <mergeCell ref="F8:F9"/>
    <mergeCell ref="G8:G9"/>
    <mergeCell ref="H8:I8"/>
    <mergeCell ref="A8:A9"/>
    <mergeCell ref="B8:B9"/>
    <mergeCell ref="C8:C9"/>
    <mergeCell ref="D8:D9"/>
    <mergeCell ref="E8:E9"/>
  </mergeCells>
  <pageMargins left="0.75" right="0.75" top="1" bottom="1" header="0.5" footer="0.5"/>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2"/>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6.7109375" customWidth="1"/>
    <col min="2" max="2" width="20.7109375" customWidth="1"/>
    <col min="3" max="3" width="15.7109375" customWidth="1"/>
    <col min="4" max="4" width="12.7109375" customWidth="1"/>
    <col min="5" max="5" width="75.7109375" customWidth="1"/>
    <col min="6" max="6" width="9.7109375" customWidth="1"/>
    <col min="7" max="7" width="12.7109375" customWidth="1"/>
    <col min="8" max="9"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c r="E4" s="6" t="s">
        <v>20</v>
      </c>
    </row>
    <row r="5" spans="1:16" ht="12.75" customHeight="1" x14ac:dyDescent="0.25">
      <c r="A5" t="s">
        <v>17</v>
      </c>
      <c r="C5" s="6" t="s">
        <v>104</v>
      </c>
      <c r="D5" s="6"/>
      <c r="E5" s="6" t="s">
        <v>105</v>
      </c>
    </row>
    <row r="6" spans="1:16" ht="12.75" customHeight="1" x14ac:dyDescent="0.25">
      <c r="A6" t="s">
        <v>18</v>
      </c>
      <c r="C6" s="6" t="s">
        <v>104</v>
      </c>
      <c r="D6" s="6"/>
      <c r="E6" s="6" t="s">
        <v>105</v>
      </c>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t="s">
        <v>31</v>
      </c>
      <c r="I8" s="1"/>
      <c r="O8" t="s">
        <v>34</v>
      </c>
      <c r="P8" t="s">
        <v>11</v>
      </c>
    </row>
    <row r="9" spans="1:16" ht="14.25" x14ac:dyDescent="0.2">
      <c r="A9" s="1"/>
      <c r="B9" s="1"/>
      <c r="C9" s="1"/>
      <c r="D9" s="1"/>
      <c r="E9" s="1"/>
      <c r="F9" s="1"/>
      <c r="G9" s="1"/>
      <c r="H9" s="5" t="s">
        <v>32</v>
      </c>
      <c r="I9" s="5" t="s">
        <v>33</v>
      </c>
      <c r="O9" t="s">
        <v>11</v>
      </c>
    </row>
    <row r="10" spans="1:16" ht="14.25" x14ac:dyDescent="0.2">
      <c r="A10" s="5" t="s">
        <v>24</v>
      </c>
      <c r="B10" s="5" t="s">
        <v>35</v>
      </c>
      <c r="C10" s="5" t="s">
        <v>36</v>
      </c>
      <c r="D10" s="5" t="s">
        <v>37</v>
      </c>
      <c r="E10" s="5" t="s">
        <v>38</v>
      </c>
      <c r="F10" s="5" t="s">
        <v>39</v>
      </c>
      <c r="G10" s="5" t="s">
        <v>40</v>
      </c>
      <c r="H10" s="5" t="s">
        <v>41</v>
      </c>
      <c r="I10" s="5" t="s">
        <v>42</v>
      </c>
    </row>
    <row r="11" spans="1:16" ht="12.75" customHeight="1" x14ac:dyDescent="0.2">
      <c r="A11" s="8"/>
      <c r="B11" s="8"/>
      <c r="C11" s="8" t="s">
        <v>44</v>
      </c>
      <c r="D11" s="8"/>
      <c r="E11" s="8" t="s">
        <v>43</v>
      </c>
      <c r="F11" s="8"/>
      <c r="G11" s="10"/>
      <c r="H11" s="8"/>
      <c r="I11" s="10"/>
    </row>
    <row r="12" spans="1:16" ht="38.25" x14ac:dyDescent="0.2">
      <c r="A12" s="7">
        <v>1</v>
      </c>
      <c r="B12" s="7" t="s">
        <v>45</v>
      </c>
      <c r="C12" s="7" t="s">
        <v>106</v>
      </c>
      <c r="D12" s="7" t="s">
        <v>47</v>
      </c>
      <c r="E12" s="7" t="s">
        <v>107</v>
      </c>
      <c r="F12" s="7" t="s">
        <v>108</v>
      </c>
      <c r="G12" s="9">
        <v>932.91600000000005</v>
      </c>
      <c r="H12" s="12"/>
      <c r="I12" s="11">
        <f>ROUND((H12*G12),2)</f>
        <v>0</v>
      </c>
      <c r="O12">
        <f>rekapitulace!H8</f>
        <v>21</v>
      </c>
      <c r="P12">
        <f>O12/100*I12</f>
        <v>0</v>
      </c>
    </row>
    <row r="13" spans="1:16" ht="89.25" x14ac:dyDescent="0.2">
      <c r="E13" s="13" t="s">
        <v>109</v>
      </c>
    </row>
    <row r="14" spans="1:16" ht="25.5" x14ac:dyDescent="0.2">
      <c r="E14" s="13" t="s">
        <v>110</v>
      </c>
    </row>
    <row r="15" spans="1:16" ht="38.25" x14ac:dyDescent="0.2">
      <c r="A15" s="7">
        <v>2</v>
      </c>
      <c r="B15" s="7" t="s">
        <v>45</v>
      </c>
      <c r="C15" s="7" t="s">
        <v>111</v>
      </c>
      <c r="D15" s="7" t="s">
        <v>47</v>
      </c>
      <c r="E15" s="7" t="s">
        <v>112</v>
      </c>
      <c r="F15" s="7" t="s">
        <v>108</v>
      </c>
      <c r="G15" s="9">
        <v>27.338999999999999</v>
      </c>
      <c r="H15" s="12"/>
      <c r="I15" s="11">
        <f>ROUND((H15*G15),2)</f>
        <v>0</v>
      </c>
      <c r="O15">
        <f>rekapitulace!H8</f>
        <v>21</v>
      </c>
      <c r="P15">
        <f>O15/100*I15</f>
        <v>0</v>
      </c>
    </row>
    <row r="16" spans="1:16" ht="51" x14ac:dyDescent="0.2">
      <c r="E16" s="13" t="s">
        <v>113</v>
      </c>
    </row>
    <row r="17" spans="1:16" ht="25.5" x14ac:dyDescent="0.2">
      <c r="E17" s="13" t="s">
        <v>110</v>
      </c>
    </row>
    <row r="18" spans="1:16" ht="51" x14ac:dyDescent="0.2">
      <c r="A18" s="7">
        <v>3</v>
      </c>
      <c r="B18" s="7" t="s">
        <v>45</v>
      </c>
      <c r="C18" s="7" t="s">
        <v>114</v>
      </c>
      <c r="D18" s="7" t="s">
        <v>47</v>
      </c>
      <c r="E18" s="7" t="s">
        <v>115</v>
      </c>
      <c r="F18" s="7" t="s">
        <v>49</v>
      </c>
      <c r="G18" s="9">
        <v>1</v>
      </c>
      <c r="H18" s="12"/>
      <c r="I18" s="11">
        <f>ROUND((H18*G18),2)</f>
        <v>0</v>
      </c>
      <c r="O18">
        <f>rekapitulace!H8</f>
        <v>21</v>
      </c>
      <c r="P18">
        <f>O18/100*I18</f>
        <v>0</v>
      </c>
    </row>
    <row r="19" spans="1:16" x14ac:dyDescent="0.2">
      <c r="E19" s="13" t="s">
        <v>116</v>
      </c>
    </row>
    <row r="20" spans="1:16" ht="12.75" customHeight="1" x14ac:dyDescent="0.2">
      <c r="A20" s="14"/>
      <c r="B20" s="14"/>
      <c r="C20" s="14" t="s">
        <v>44</v>
      </c>
      <c r="D20" s="14"/>
      <c r="E20" s="14" t="s">
        <v>43</v>
      </c>
      <c r="F20" s="14"/>
      <c r="G20" s="14"/>
      <c r="H20" s="14"/>
      <c r="I20" s="14">
        <f>SUM(I12:I19)</f>
        <v>0</v>
      </c>
      <c r="P20">
        <f>ROUND(SUM(P12:P19),2)</f>
        <v>0</v>
      </c>
    </row>
    <row r="22" spans="1:16" ht="12.75" customHeight="1" x14ac:dyDescent="0.2">
      <c r="A22" s="8"/>
      <c r="B22" s="8"/>
      <c r="C22" s="8" t="s">
        <v>24</v>
      </c>
      <c r="D22" s="8"/>
      <c r="E22" s="8" t="s">
        <v>117</v>
      </c>
      <c r="F22" s="8"/>
      <c r="G22" s="10"/>
      <c r="H22" s="8"/>
      <c r="I22" s="10"/>
    </row>
    <row r="23" spans="1:16" ht="38.25" x14ac:dyDescent="0.2">
      <c r="A23" s="7">
        <v>4</v>
      </c>
      <c r="B23" s="7" t="s">
        <v>45</v>
      </c>
      <c r="C23" s="7" t="s">
        <v>118</v>
      </c>
      <c r="D23" s="7" t="s">
        <v>47</v>
      </c>
      <c r="E23" s="7" t="s">
        <v>119</v>
      </c>
      <c r="F23" s="7" t="s">
        <v>120</v>
      </c>
      <c r="G23" s="9">
        <v>6.12</v>
      </c>
      <c r="H23" s="12"/>
      <c r="I23" s="11">
        <f>ROUND((H23*G23),2)</f>
        <v>0</v>
      </c>
      <c r="O23">
        <f>rekapitulace!H8</f>
        <v>21</v>
      </c>
      <c r="P23">
        <f>O23/100*I23</f>
        <v>0</v>
      </c>
    </row>
    <row r="24" spans="1:16" x14ac:dyDescent="0.2">
      <c r="E24" s="13" t="s">
        <v>121</v>
      </c>
    </row>
    <row r="25" spans="1:16" ht="63.75" x14ac:dyDescent="0.2">
      <c r="E25" s="13" t="s">
        <v>122</v>
      </c>
    </row>
    <row r="26" spans="1:16" ht="51" x14ac:dyDescent="0.2">
      <c r="A26" s="7">
        <v>5</v>
      </c>
      <c r="B26" s="7" t="s">
        <v>45</v>
      </c>
      <c r="C26" s="7" t="s">
        <v>123</v>
      </c>
      <c r="D26" s="7" t="s">
        <v>47</v>
      </c>
      <c r="E26" s="7" t="s">
        <v>124</v>
      </c>
      <c r="F26" s="7" t="s">
        <v>120</v>
      </c>
      <c r="G26" s="9">
        <v>69.72</v>
      </c>
      <c r="H26" s="12"/>
      <c r="I26" s="11">
        <f>ROUND((H26*G26),2)</f>
        <v>0</v>
      </c>
      <c r="O26">
        <f>rekapitulace!H8</f>
        <v>21</v>
      </c>
      <c r="P26">
        <f>O26/100*I26</f>
        <v>0</v>
      </c>
    </row>
    <row r="27" spans="1:16" x14ac:dyDescent="0.2">
      <c r="E27" s="13" t="s">
        <v>125</v>
      </c>
    </row>
    <row r="28" spans="1:16" ht="63.75" x14ac:dyDescent="0.2">
      <c r="E28" s="13" t="s">
        <v>126</v>
      </c>
    </row>
    <row r="29" spans="1:16" ht="38.25" x14ac:dyDescent="0.2">
      <c r="A29" s="7">
        <v>6</v>
      </c>
      <c r="B29" s="7" t="s">
        <v>45</v>
      </c>
      <c r="C29" s="7" t="s">
        <v>127</v>
      </c>
      <c r="D29" s="7" t="s">
        <v>47</v>
      </c>
      <c r="E29" s="7" t="s">
        <v>128</v>
      </c>
      <c r="F29" s="7" t="s">
        <v>120</v>
      </c>
      <c r="G29" s="9">
        <v>18.271000000000001</v>
      </c>
      <c r="H29" s="12"/>
      <c r="I29" s="11">
        <f>ROUND((H29*G29),2)</f>
        <v>0</v>
      </c>
      <c r="O29">
        <f>rekapitulace!H8</f>
        <v>21</v>
      </c>
      <c r="P29">
        <f>O29/100*I29</f>
        <v>0</v>
      </c>
    </row>
    <row r="30" spans="1:16" ht="51" x14ac:dyDescent="0.2">
      <c r="E30" s="13" t="s">
        <v>129</v>
      </c>
    </row>
    <row r="31" spans="1:16" ht="63.75" x14ac:dyDescent="0.2">
      <c r="E31" s="13" t="s">
        <v>126</v>
      </c>
    </row>
    <row r="32" spans="1:16" ht="51" x14ac:dyDescent="0.2">
      <c r="A32" s="7">
        <v>7</v>
      </c>
      <c r="B32" s="7" t="s">
        <v>45</v>
      </c>
      <c r="C32" s="7" t="s">
        <v>130</v>
      </c>
      <c r="D32" s="7" t="s">
        <v>47</v>
      </c>
      <c r="E32" s="7" t="s">
        <v>131</v>
      </c>
      <c r="F32" s="7" t="s">
        <v>120</v>
      </c>
      <c r="G32" s="9">
        <v>12.295</v>
      </c>
      <c r="H32" s="12"/>
      <c r="I32" s="11">
        <f>ROUND((H32*G32),2)</f>
        <v>0</v>
      </c>
      <c r="O32">
        <f>rekapitulace!H8</f>
        <v>21</v>
      </c>
      <c r="P32">
        <f>O32/100*I32</f>
        <v>0</v>
      </c>
    </row>
    <row r="33" spans="1:16" ht="38.25" x14ac:dyDescent="0.2">
      <c r="E33" s="13" t="s">
        <v>132</v>
      </c>
    </row>
    <row r="34" spans="1:16" ht="63.75" x14ac:dyDescent="0.2">
      <c r="E34" s="13" t="s">
        <v>126</v>
      </c>
    </row>
    <row r="35" spans="1:16" ht="51" x14ac:dyDescent="0.2">
      <c r="A35" s="7">
        <v>8</v>
      </c>
      <c r="B35" s="7" t="s">
        <v>83</v>
      </c>
      <c r="C35" s="7" t="s">
        <v>133</v>
      </c>
      <c r="D35" s="7" t="s">
        <v>47</v>
      </c>
      <c r="E35" s="7" t="s">
        <v>134</v>
      </c>
      <c r="F35" s="7" t="s">
        <v>120</v>
      </c>
      <c r="G35" s="9">
        <v>12.295</v>
      </c>
      <c r="H35" s="12"/>
      <c r="I35" s="11">
        <f>ROUND((H35*G35),2)</f>
        <v>0</v>
      </c>
      <c r="O35">
        <f>rekapitulace!H8</f>
        <v>21</v>
      </c>
      <c r="P35">
        <f>O35/100*I35</f>
        <v>0</v>
      </c>
    </row>
    <row r="36" spans="1:16" ht="38.25" x14ac:dyDescent="0.2">
      <c r="E36" s="13" t="s">
        <v>132</v>
      </c>
    </row>
    <row r="37" spans="1:16" x14ac:dyDescent="0.2">
      <c r="E37" s="13" t="s">
        <v>47</v>
      </c>
    </row>
    <row r="38" spans="1:16" ht="25.5" x14ac:dyDescent="0.2">
      <c r="A38" s="7">
        <v>9</v>
      </c>
      <c r="B38" s="7" t="s">
        <v>45</v>
      </c>
      <c r="C38" s="7" t="s">
        <v>135</v>
      </c>
      <c r="D38" s="7" t="s">
        <v>47</v>
      </c>
      <c r="E38" s="7" t="s">
        <v>136</v>
      </c>
      <c r="F38" s="7" t="s">
        <v>120</v>
      </c>
      <c r="G38" s="9">
        <v>21.555</v>
      </c>
      <c r="H38" s="12"/>
      <c r="I38" s="11">
        <f>ROUND((H38*G38),2)</f>
        <v>0</v>
      </c>
      <c r="O38">
        <f>rekapitulace!H8</f>
        <v>21</v>
      </c>
      <c r="P38">
        <f>O38/100*I38</f>
        <v>0</v>
      </c>
    </row>
    <row r="39" spans="1:16" x14ac:dyDescent="0.2">
      <c r="E39" s="13" t="s">
        <v>137</v>
      </c>
    </row>
    <row r="40" spans="1:16" ht="25.5" x14ac:dyDescent="0.2">
      <c r="E40" s="13" t="s">
        <v>138</v>
      </c>
    </row>
    <row r="41" spans="1:16" ht="25.5" x14ac:dyDescent="0.2">
      <c r="A41" s="7">
        <v>10</v>
      </c>
      <c r="B41" s="7" t="s">
        <v>45</v>
      </c>
      <c r="C41" s="7" t="s">
        <v>139</v>
      </c>
      <c r="D41" s="7" t="s">
        <v>47</v>
      </c>
      <c r="E41" s="7" t="s">
        <v>140</v>
      </c>
      <c r="F41" s="7" t="s">
        <v>120</v>
      </c>
      <c r="G41" s="9">
        <v>42.12</v>
      </c>
      <c r="H41" s="12"/>
      <c r="I41" s="11">
        <f>ROUND((H41*G41),2)</f>
        <v>0</v>
      </c>
      <c r="O41">
        <f>rekapitulace!H8</f>
        <v>21</v>
      </c>
      <c r="P41">
        <f>O41/100*I41</f>
        <v>0</v>
      </c>
    </row>
    <row r="42" spans="1:16" ht="51" x14ac:dyDescent="0.2">
      <c r="E42" s="13" t="s">
        <v>141</v>
      </c>
    </row>
    <row r="43" spans="1:16" ht="369.75" x14ac:dyDescent="0.2">
      <c r="E43" s="13" t="s">
        <v>142</v>
      </c>
    </row>
    <row r="44" spans="1:16" ht="38.25" x14ac:dyDescent="0.2">
      <c r="A44" s="7">
        <v>11</v>
      </c>
      <c r="B44" s="7" t="s">
        <v>45</v>
      </c>
      <c r="C44" s="7" t="s">
        <v>143</v>
      </c>
      <c r="D44" s="7" t="s">
        <v>47</v>
      </c>
      <c r="E44" s="7" t="s">
        <v>144</v>
      </c>
      <c r="F44" s="7" t="s">
        <v>120</v>
      </c>
      <c r="G44" s="9">
        <v>480.50599999999997</v>
      </c>
      <c r="H44" s="12"/>
      <c r="I44" s="11">
        <f>ROUND((H44*G44),2)</f>
        <v>0</v>
      </c>
      <c r="O44">
        <f>rekapitulace!H8</f>
        <v>21</v>
      </c>
      <c r="P44">
        <f>O44/100*I44</f>
        <v>0</v>
      </c>
    </row>
    <row r="45" spans="1:16" ht="140.25" x14ac:dyDescent="0.2">
      <c r="E45" s="13" t="s">
        <v>145</v>
      </c>
    </row>
    <row r="46" spans="1:16" ht="369.75" x14ac:dyDescent="0.2">
      <c r="E46" s="13" t="s">
        <v>142</v>
      </c>
    </row>
    <row r="47" spans="1:16" ht="25.5" x14ac:dyDescent="0.2">
      <c r="A47" s="7">
        <v>12</v>
      </c>
      <c r="B47" s="7" t="s">
        <v>45</v>
      </c>
      <c r="C47" s="7" t="s">
        <v>146</v>
      </c>
      <c r="D47" s="7" t="s">
        <v>47</v>
      </c>
      <c r="E47" s="7" t="s">
        <v>147</v>
      </c>
      <c r="F47" s="7" t="s">
        <v>120</v>
      </c>
      <c r="G47" s="9">
        <v>483.92200000000003</v>
      </c>
      <c r="H47" s="12"/>
      <c r="I47" s="11">
        <f>ROUND((H47*G47),2)</f>
        <v>0</v>
      </c>
      <c r="O47">
        <f>rekapitulace!H8</f>
        <v>21</v>
      </c>
      <c r="P47">
        <f>O47/100*I47</f>
        <v>0</v>
      </c>
    </row>
    <row r="48" spans="1:16" ht="51" x14ac:dyDescent="0.2">
      <c r="E48" s="13" t="s">
        <v>148</v>
      </c>
    </row>
    <row r="49" spans="1:16" ht="191.25" x14ac:dyDescent="0.2">
      <c r="E49" s="13" t="s">
        <v>149</v>
      </c>
    </row>
    <row r="50" spans="1:16" ht="12.75" customHeight="1" x14ac:dyDescent="0.2">
      <c r="A50" s="14"/>
      <c r="B50" s="14"/>
      <c r="C50" s="14" t="s">
        <v>24</v>
      </c>
      <c r="D50" s="14"/>
      <c r="E50" s="14" t="s">
        <v>117</v>
      </c>
      <c r="F50" s="14"/>
      <c r="G50" s="14"/>
      <c r="H50" s="14"/>
      <c r="I50" s="14">
        <f>SUM(I23:I49)</f>
        <v>0</v>
      </c>
      <c r="P50">
        <f>ROUND(SUM(P23:P49),2)</f>
        <v>0</v>
      </c>
    </row>
    <row r="52" spans="1:16" ht="12.75" customHeight="1" x14ac:dyDescent="0.2">
      <c r="A52" s="8"/>
      <c r="B52" s="8"/>
      <c r="C52" s="8" t="s">
        <v>35</v>
      </c>
      <c r="D52" s="8"/>
      <c r="E52" s="8" t="s">
        <v>150</v>
      </c>
      <c r="F52" s="8"/>
      <c r="G52" s="10"/>
      <c r="H52" s="8"/>
      <c r="I52" s="10"/>
    </row>
    <row r="53" spans="1:16" ht="25.5" x14ac:dyDescent="0.2">
      <c r="A53" s="7">
        <v>13</v>
      </c>
      <c r="B53" s="7" t="s">
        <v>45</v>
      </c>
      <c r="C53" s="7" t="s">
        <v>151</v>
      </c>
      <c r="D53" s="7" t="s">
        <v>47</v>
      </c>
      <c r="E53" s="7" t="s">
        <v>152</v>
      </c>
      <c r="F53" s="7" t="s">
        <v>108</v>
      </c>
      <c r="G53" s="9">
        <v>2.5750000000000002</v>
      </c>
      <c r="H53" s="12"/>
      <c r="I53" s="11">
        <f>ROUND((H53*G53),2)</f>
        <v>0</v>
      </c>
      <c r="O53">
        <f>rekapitulace!H8</f>
        <v>21</v>
      </c>
      <c r="P53">
        <f>O53/100*I53</f>
        <v>0</v>
      </c>
    </row>
    <row r="54" spans="1:16" x14ac:dyDescent="0.2">
      <c r="E54" s="13" t="s">
        <v>153</v>
      </c>
    </row>
    <row r="55" spans="1:16" ht="38.25" x14ac:dyDescent="0.2">
      <c r="E55" s="13" t="s">
        <v>154</v>
      </c>
    </row>
    <row r="56" spans="1:16" ht="25.5" x14ac:dyDescent="0.2">
      <c r="A56" s="7">
        <v>14</v>
      </c>
      <c r="B56" s="7" t="s">
        <v>45</v>
      </c>
      <c r="C56" s="7" t="s">
        <v>155</v>
      </c>
      <c r="D56" s="7" t="s">
        <v>47</v>
      </c>
      <c r="E56" s="7" t="s">
        <v>156</v>
      </c>
      <c r="F56" s="7" t="s">
        <v>157</v>
      </c>
      <c r="G56" s="9">
        <v>24.8</v>
      </c>
      <c r="H56" s="12"/>
      <c r="I56" s="11">
        <f>ROUND((H56*G56),2)</f>
        <v>0</v>
      </c>
      <c r="O56">
        <f>rekapitulace!H8</f>
        <v>21</v>
      </c>
      <c r="P56">
        <f>O56/100*I56</f>
        <v>0</v>
      </c>
    </row>
    <row r="57" spans="1:16" x14ac:dyDescent="0.2">
      <c r="E57" s="13" t="s">
        <v>158</v>
      </c>
    </row>
    <row r="58" spans="1:16" x14ac:dyDescent="0.2">
      <c r="E58" s="13" t="s">
        <v>159</v>
      </c>
    </row>
    <row r="59" spans="1:16" ht="38.25" x14ac:dyDescent="0.2">
      <c r="A59" s="7">
        <v>15</v>
      </c>
      <c r="B59" s="7" t="s">
        <v>45</v>
      </c>
      <c r="C59" s="7" t="s">
        <v>160</v>
      </c>
      <c r="D59" s="7" t="s">
        <v>47</v>
      </c>
      <c r="E59" s="7" t="s">
        <v>161</v>
      </c>
      <c r="F59" s="7" t="s">
        <v>162</v>
      </c>
      <c r="G59" s="9">
        <v>16</v>
      </c>
      <c r="H59" s="12"/>
      <c r="I59" s="11">
        <f>ROUND((H59*G59),2)</f>
        <v>0</v>
      </c>
      <c r="O59">
        <f>rekapitulace!H8</f>
        <v>21</v>
      </c>
      <c r="P59">
        <f>O59/100*I59</f>
        <v>0</v>
      </c>
    </row>
    <row r="60" spans="1:16" x14ac:dyDescent="0.2">
      <c r="E60" s="13" t="s">
        <v>163</v>
      </c>
    </row>
    <row r="61" spans="1:16" ht="63.75" x14ac:dyDescent="0.2">
      <c r="E61" s="13" t="s">
        <v>164</v>
      </c>
    </row>
    <row r="62" spans="1:16" ht="63.75" x14ac:dyDescent="0.2">
      <c r="A62" s="7">
        <v>16</v>
      </c>
      <c r="B62" s="7" t="s">
        <v>45</v>
      </c>
      <c r="C62" s="7" t="s">
        <v>165</v>
      </c>
      <c r="D62" s="7" t="s">
        <v>47</v>
      </c>
      <c r="E62" s="7" t="s">
        <v>166</v>
      </c>
      <c r="F62" s="7" t="s">
        <v>162</v>
      </c>
      <c r="G62" s="9">
        <v>62</v>
      </c>
      <c r="H62" s="12"/>
      <c r="I62" s="11">
        <f>ROUND((H62*G62),2)</f>
        <v>0</v>
      </c>
      <c r="O62">
        <f>rekapitulace!H8</f>
        <v>21</v>
      </c>
      <c r="P62">
        <f>O62/100*I62</f>
        <v>0</v>
      </c>
    </row>
    <row r="63" spans="1:16" x14ac:dyDescent="0.2">
      <c r="E63" s="13" t="s">
        <v>167</v>
      </c>
    </row>
    <row r="64" spans="1:16" ht="63.75" x14ac:dyDescent="0.2">
      <c r="E64" s="13" t="s">
        <v>164</v>
      </c>
    </row>
    <row r="65" spans="1:16" ht="25.5" x14ac:dyDescent="0.2">
      <c r="A65" s="7">
        <v>17</v>
      </c>
      <c r="B65" s="7" t="s">
        <v>45</v>
      </c>
      <c r="C65" s="7" t="s">
        <v>168</v>
      </c>
      <c r="D65" s="7" t="s">
        <v>47</v>
      </c>
      <c r="E65" s="7" t="s">
        <v>169</v>
      </c>
      <c r="F65" s="7" t="s">
        <v>81</v>
      </c>
      <c r="G65" s="9">
        <v>2</v>
      </c>
      <c r="H65" s="12"/>
      <c r="I65" s="11">
        <f>ROUND((H65*G65),2)</f>
        <v>0</v>
      </c>
      <c r="O65">
        <f>rekapitulace!H8</f>
        <v>21</v>
      </c>
      <c r="P65">
        <f>O65/100*I65</f>
        <v>0</v>
      </c>
    </row>
    <row r="66" spans="1:16" ht="38.25" x14ac:dyDescent="0.2">
      <c r="E66" s="13" t="s">
        <v>170</v>
      </c>
    </row>
    <row r="67" spans="1:16" ht="12.75" customHeight="1" x14ac:dyDescent="0.2">
      <c r="A67" s="14"/>
      <c r="B67" s="14"/>
      <c r="C67" s="14" t="s">
        <v>35</v>
      </c>
      <c r="D67" s="14"/>
      <c r="E67" s="14" t="s">
        <v>150</v>
      </c>
      <c r="F67" s="14"/>
      <c r="G67" s="14"/>
      <c r="H67" s="14"/>
      <c r="I67" s="14">
        <f>SUM(I53:I66)</f>
        <v>0</v>
      </c>
      <c r="P67">
        <f>ROUND(SUM(P53:P66),2)</f>
        <v>0</v>
      </c>
    </row>
    <row r="69" spans="1:16" ht="12.75" customHeight="1" x14ac:dyDescent="0.2">
      <c r="A69" s="8"/>
      <c r="B69" s="8"/>
      <c r="C69" s="8" t="s">
        <v>42</v>
      </c>
      <c r="D69" s="8"/>
      <c r="E69" s="8" t="s">
        <v>171</v>
      </c>
      <c r="F69" s="8"/>
      <c r="G69" s="10"/>
      <c r="H69" s="8"/>
      <c r="I69" s="10"/>
    </row>
    <row r="70" spans="1:16" ht="51" x14ac:dyDescent="0.2">
      <c r="A70" s="7">
        <v>18</v>
      </c>
      <c r="B70" s="7" t="s">
        <v>45</v>
      </c>
      <c r="C70" s="7" t="s">
        <v>172</v>
      </c>
      <c r="D70" s="7" t="s">
        <v>47</v>
      </c>
      <c r="E70" s="7" t="s">
        <v>173</v>
      </c>
      <c r="F70" s="7" t="s">
        <v>162</v>
      </c>
      <c r="G70" s="9">
        <v>21.7</v>
      </c>
      <c r="H70" s="12"/>
      <c r="I70" s="11">
        <f>ROUND((H70*G70),2)</f>
        <v>0</v>
      </c>
      <c r="O70">
        <f>rekapitulace!H8</f>
        <v>21</v>
      </c>
      <c r="P70">
        <f>O70/100*I70</f>
        <v>0</v>
      </c>
    </row>
    <row r="71" spans="1:16" x14ac:dyDescent="0.2">
      <c r="E71" s="13" t="s">
        <v>174</v>
      </c>
    </row>
    <row r="72" spans="1:16" ht="38.25" x14ac:dyDescent="0.2">
      <c r="E72" s="13" t="s">
        <v>175</v>
      </c>
    </row>
    <row r="73" spans="1:16" ht="51" x14ac:dyDescent="0.2">
      <c r="A73" s="7">
        <v>19</v>
      </c>
      <c r="B73" s="7" t="s">
        <v>45</v>
      </c>
      <c r="C73" s="7" t="s">
        <v>176</v>
      </c>
      <c r="D73" s="7" t="s">
        <v>47</v>
      </c>
      <c r="E73" s="7" t="s">
        <v>177</v>
      </c>
      <c r="F73" s="7" t="s">
        <v>81</v>
      </c>
      <c r="G73" s="9">
        <v>6</v>
      </c>
      <c r="H73" s="12"/>
      <c r="I73" s="11">
        <f>ROUND((H73*G73),2)</f>
        <v>0</v>
      </c>
      <c r="O73">
        <f>rekapitulace!H8</f>
        <v>21</v>
      </c>
      <c r="P73">
        <f>O73/100*I73</f>
        <v>0</v>
      </c>
    </row>
    <row r="74" spans="1:16" ht="25.5" x14ac:dyDescent="0.2">
      <c r="E74" s="13" t="s">
        <v>178</v>
      </c>
    </row>
    <row r="75" spans="1:16" ht="38.25" x14ac:dyDescent="0.2">
      <c r="A75" s="7">
        <v>20</v>
      </c>
      <c r="B75" s="7" t="s">
        <v>45</v>
      </c>
      <c r="C75" s="7" t="s">
        <v>179</v>
      </c>
      <c r="D75" s="7" t="s">
        <v>47</v>
      </c>
      <c r="E75" s="7" t="s">
        <v>180</v>
      </c>
      <c r="F75" s="7" t="s">
        <v>162</v>
      </c>
      <c r="G75" s="9">
        <v>3</v>
      </c>
      <c r="H75" s="12"/>
      <c r="I75" s="11">
        <f>ROUND((H75*G75),2)</f>
        <v>0</v>
      </c>
      <c r="O75">
        <f>rekapitulace!H8</f>
        <v>21</v>
      </c>
      <c r="P75">
        <f>O75/100*I75</f>
        <v>0</v>
      </c>
    </row>
    <row r="76" spans="1:16" ht="25.5" x14ac:dyDescent="0.2">
      <c r="E76" s="13" t="s">
        <v>181</v>
      </c>
    </row>
    <row r="77" spans="1:16" ht="38.25" x14ac:dyDescent="0.2">
      <c r="A77" s="7">
        <v>21</v>
      </c>
      <c r="B77" s="7" t="s">
        <v>45</v>
      </c>
      <c r="C77" s="7" t="s">
        <v>182</v>
      </c>
      <c r="D77" s="7" t="s">
        <v>47</v>
      </c>
      <c r="E77" s="7" t="s">
        <v>183</v>
      </c>
      <c r="F77" s="7" t="s">
        <v>81</v>
      </c>
      <c r="G77" s="9">
        <v>12</v>
      </c>
      <c r="H77" s="12"/>
      <c r="I77" s="11">
        <f>ROUND((H77*G77),2)</f>
        <v>0</v>
      </c>
      <c r="O77">
        <f>rekapitulace!H8</f>
        <v>21</v>
      </c>
      <c r="P77">
        <f>O77/100*I77</f>
        <v>0</v>
      </c>
    </row>
    <row r="78" spans="1:16" x14ac:dyDescent="0.2">
      <c r="E78" s="13" t="s">
        <v>184</v>
      </c>
    </row>
    <row r="79" spans="1:16" ht="25.5" x14ac:dyDescent="0.2">
      <c r="A79" s="7">
        <v>22</v>
      </c>
      <c r="B79" s="7" t="s">
        <v>45</v>
      </c>
      <c r="C79" s="7" t="s">
        <v>185</v>
      </c>
      <c r="D79" s="7" t="s">
        <v>47</v>
      </c>
      <c r="E79" s="7" t="s">
        <v>186</v>
      </c>
      <c r="F79" s="7" t="s">
        <v>120</v>
      </c>
      <c r="G79" s="9">
        <v>19.920000000000002</v>
      </c>
      <c r="H79" s="12"/>
      <c r="I79" s="11">
        <f>ROUND((H79*G79),2)</f>
        <v>0</v>
      </c>
      <c r="O79">
        <f>rekapitulace!H8</f>
        <v>21</v>
      </c>
      <c r="P79">
        <f>O79/100*I79</f>
        <v>0</v>
      </c>
    </row>
    <row r="80" spans="1:16" ht="63.75" x14ac:dyDescent="0.2">
      <c r="E80" s="13" t="s">
        <v>187</v>
      </c>
    </row>
    <row r="81" spans="1:16" ht="102" x14ac:dyDescent="0.2">
      <c r="E81" s="13" t="s">
        <v>188</v>
      </c>
    </row>
    <row r="82" spans="1:16" ht="38.25" x14ac:dyDescent="0.2">
      <c r="A82" s="7">
        <v>23</v>
      </c>
      <c r="B82" s="7" t="s">
        <v>45</v>
      </c>
      <c r="C82" s="7" t="s">
        <v>189</v>
      </c>
      <c r="D82" s="7" t="s">
        <v>47</v>
      </c>
      <c r="E82" s="7" t="s">
        <v>190</v>
      </c>
      <c r="F82" s="7" t="s">
        <v>120</v>
      </c>
      <c r="G82" s="9">
        <v>97.382000000000005</v>
      </c>
      <c r="H82" s="12"/>
      <c r="I82" s="11">
        <f>ROUND((H82*G82),2)</f>
        <v>0</v>
      </c>
      <c r="O82">
        <f>rekapitulace!H8</f>
        <v>21</v>
      </c>
      <c r="P82">
        <f>O82/100*I82</f>
        <v>0</v>
      </c>
    </row>
    <row r="83" spans="1:16" ht="89.25" x14ac:dyDescent="0.2">
      <c r="E83" s="13" t="s">
        <v>191</v>
      </c>
    </row>
    <row r="84" spans="1:16" ht="102" x14ac:dyDescent="0.2">
      <c r="E84" s="13" t="s">
        <v>188</v>
      </c>
    </row>
    <row r="85" spans="1:16" ht="38.25" x14ac:dyDescent="0.2">
      <c r="A85" s="7">
        <v>24</v>
      </c>
      <c r="B85" s="7" t="s">
        <v>45</v>
      </c>
      <c r="C85" s="7" t="s">
        <v>192</v>
      </c>
      <c r="D85" s="7" t="s">
        <v>47</v>
      </c>
      <c r="E85" s="7" t="s">
        <v>193</v>
      </c>
      <c r="F85" s="7" t="s">
        <v>81</v>
      </c>
      <c r="G85" s="9">
        <v>38</v>
      </c>
      <c r="H85" s="12"/>
      <c r="I85" s="11">
        <f>ROUND((H85*G85),2)</f>
        <v>0</v>
      </c>
      <c r="O85">
        <f>rekapitulace!H8</f>
        <v>21</v>
      </c>
      <c r="P85">
        <f>O85/100*I85</f>
        <v>0</v>
      </c>
    </row>
    <row r="86" spans="1:16" x14ac:dyDescent="0.2">
      <c r="E86" s="13" t="s">
        <v>194</v>
      </c>
    </row>
    <row r="87" spans="1:16" ht="76.5" x14ac:dyDescent="0.2">
      <c r="E87" s="13" t="s">
        <v>195</v>
      </c>
    </row>
    <row r="88" spans="1:16" x14ac:dyDescent="0.2">
      <c r="A88" s="7">
        <v>25</v>
      </c>
      <c r="B88" s="7" t="s">
        <v>45</v>
      </c>
      <c r="C88" s="7" t="s">
        <v>196</v>
      </c>
      <c r="D88" s="7" t="s">
        <v>47</v>
      </c>
      <c r="E88" s="7" t="s">
        <v>197</v>
      </c>
      <c r="F88" s="7" t="s">
        <v>157</v>
      </c>
      <c r="G88" s="9">
        <v>26.4</v>
      </c>
      <c r="H88" s="12"/>
      <c r="I88" s="11">
        <f>ROUND((H88*G88),2)</f>
        <v>0</v>
      </c>
      <c r="O88">
        <f>rekapitulace!H8</f>
        <v>21</v>
      </c>
      <c r="P88">
        <f>O88/100*I88</f>
        <v>0</v>
      </c>
    </row>
    <row r="89" spans="1:16" x14ac:dyDescent="0.2">
      <c r="E89" s="13" t="s">
        <v>198</v>
      </c>
    </row>
    <row r="90" spans="1:16" ht="76.5" x14ac:dyDescent="0.2">
      <c r="E90" s="13" t="s">
        <v>195</v>
      </c>
    </row>
    <row r="91" spans="1:16" ht="12.75" customHeight="1" x14ac:dyDescent="0.2">
      <c r="A91" s="14"/>
      <c r="B91" s="14"/>
      <c r="C91" s="14" t="s">
        <v>42</v>
      </c>
      <c r="D91" s="14"/>
      <c r="E91" s="14" t="s">
        <v>171</v>
      </c>
      <c r="F91" s="14"/>
      <c r="G91" s="14"/>
      <c r="H91" s="14"/>
      <c r="I91" s="14">
        <f>SUM(I70:I90)</f>
        <v>0</v>
      </c>
      <c r="P91">
        <f>ROUND(SUM(P70:P90),2)</f>
        <v>0</v>
      </c>
    </row>
    <row r="93" spans="1:16" ht="12.75" customHeight="1" x14ac:dyDescent="0.2">
      <c r="A93" s="14"/>
      <c r="B93" s="14"/>
      <c r="C93" s="14"/>
      <c r="D93" s="14"/>
      <c r="E93" s="14" t="s">
        <v>97</v>
      </c>
      <c r="F93" s="14"/>
      <c r="G93" s="14"/>
      <c r="H93" s="14"/>
      <c r="I93" s="14">
        <f>+I20+I50+I67+I91</f>
        <v>0</v>
      </c>
      <c r="P93">
        <f>+P20+P50+P67+P91</f>
        <v>0</v>
      </c>
    </row>
    <row r="95" spans="1:16" ht="12.75" customHeight="1" x14ac:dyDescent="0.2">
      <c r="A95" s="8" t="s">
        <v>98</v>
      </c>
      <c r="B95" s="8"/>
      <c r="C95" s="8"/>
      <c r="D95" s="8"/>
      <c r="E95" s="8"/>
      <c r="F95" s="8"/>
      <c r="G95" s="8"/>
      <c r="H95" s="8"/>
      <c r="I95" s="8"/>
    </row>
    <row r="96" spans="1:16" ht="12.75" customHeight="1" x14ac:dyDescent="0.2">
      <c r="A96" s="8"/>
      <c r="B96" s="8"/>
      <c r="C96" s="8"/>
      <c r="D96" s="8"/>
      <c r="E96" s="8" t="s">
        <v>99</v>
      </c>
      <c r="F96" s="8"/>
      <c r="G96" s="8"/>
      <c r="H96" s="8"/>
      <c r="I96" s="8"/>
    </row>
    <row r="97" spans="1:16" ht="12.75" customHeight="1" x14ac:dyDescent="0.2">
      <c r="A97" s="14"/>
      <c r="B97" s="14"/>
      <c r="C97" s="14"/>
      <c r="D97" s="14"/>
      <c r="E97" s="14" t="s">
        <v>100</v>
      </c>
      <c r="F97" s="14"/>
      <c r="G97" s="14"/>
      <c r="H97" s="14"/>
      <c r="I97" s="14">
        <v>0</v>
      </c>
      <c r="P97">
        <v>0</v>
      </c>
    </row>
    <row r="98" spans="1:16" ht="12.75" customHeight="1" x14ac:dyDescent="0.2">
      <c r="A98" s="14"/>
      <c r="B98" s="14"/>
      <c r="C98" s="14"/>
      <c r="D98" s="14"/>
      <c r="E98" s="14" t="s">
        <v>101</v>
      </c>
      <c r="F98" s="14"/>
      <c r="G98" s="14"/>
      <c r="H98" s="14"/>
      <c r="I98" s="14"/>
    </row>
    <row r="99" spans="1:16" ht="12.75" customHeight="1" x14ac:dyDescent="0.2">
      <c r="A99" s="14"/>
      <c r="B99" s="14"/>
      <c r="C99" s="14"/>
      <c r="D99" s="14"/>
      <c r="E99" s="14" t="s">
        <v>102</v>
      </c>
      <c r="F99" s="14"/>
      <c r="G99" s="14"/>
      <c r="H99" s="14"/>
      <c r="I99" s="14">
        <v>0</v>
      </c>
      <c r="P99">
        <v>0</v>
      </c>
    </row>
    <row r="100" spans="1:16" ht="12.75" customHeight="1" x14ac:dyDescent="0.2">
      <c r="A100" s="14"/>
      <c r="B100" s="14"/>
      <c r="C100" s="14"/>
      <c r="D100" s="14"/>
      <c r="E100" s="14" t="s">
        <v>103</v>
      </c>
      <c r="F100" s="14"/>
      <c r="G100" s="14"/>
      <c r="H100" s="14"/>
      <c r="I100" s="14">
        <f>I97+I99</f>
        <v>0</v>
      </c>
      <c r="P100">
        <f>P97+P99</f>
        <v>0</v>
      </c>
    </row>
    <row r="102" spans="1:16" ht="12.75" customHeight="1" x14ac:dyDescent="0.2">
      <c r="A102" s="14"/>
      <c r="B102" s="14"/>
      <c r="C102" s="14"/>
      <c r="D102" s="14"/>
      <c r="E102" s="14" t="s">
        <v>103</v>
      </c>
      <c r="F102" s="14"/>
      <c r="G102" s="14"/>
      <c r="H102" s="14"/>
      <c r="I102" s="14">
        <f>I93+I100</f>
        <v>0</v>
      </c>
      <c r="P102">
        <f>P93+P100</f>
        <v>0</v>
      </c>
    </row>
  </sheetData>
  <sheetProtection formatColumns="0"/>
  <mergeCells count="8">
    <mergeCell ref="F8:F9"/>
    <mergeCell ref="G8:G9"/>
    <mergeCell ref="H8:I8"/>
    <mergeCell ref="A8:A9"/>
    <mergeCell ref="B8:B9"/>
    <mergeCell ref="C8:C9"/>
    <mergeCell ref="D8:D9"/>
    <mergeCell ref="E8:E9"/>
  </mergeCells>
  <pageMargins left="0.75" right="0.75" top="1" bottom="1" header="0.5" footer="0.5"/>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6.7109375" customWidth="1"/>
    <col min="2" max="2" width="20.7109375" customWidth="1"/>
    <col min="3" max="3" width="15.7109375" customWidth="1"/>
    <col min="4" max="4" width="12.7109375" customWidth="1"/>
    <col min="5" max="5" width="75.7109375" customWidth="1"/>
    <col min="6" max="6" width="9.7109375" customWidth="1"/>
    <col min="7" max="7" width="12.7109375" customWidth="1"/>
    <col min="8" max="9"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c r="E4" s="6" t="s">
        <v>20</v>
      </c>
    </row>
    <row r="5" spans="1:16" ht="12.75" customHeight="1" x14ac:dyDescent="0.25">
      <c r="A5" t="s">
        <v>17</v>
      </c>
      <c r="C5" s="6" t="s">
        <v>199</v>
      </c>
      <c r="D5" s="6"/>
      <c r="E5" s="6" t="s">
        <v>200</v>
      </c>
    </row>
    <row r="6" spans="1:16" ht="12.75" customHeight="1" x14ac:dyDescent="0.25">
      <c r="A6" t="s">
        <v>18</v>
      </c>
      <c r="C6" s="6" t="s">
        <v>199</v>
      </c>
      <c r="D6" s="6"/>
      <c r="E6" s="6" t="s">
        <v>200</v>
      </c>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t="s">
        <v>31</v>
      </c>
      <c r="I8" s="1"/>
      <c r="O8" t="s">
        <v>34</v>
      </c>
      <c r="P8" t="s">
        <v>11</v>
      </c>
    </row>
    <row r="9" spans="1:16" ht="14.25" x14ac:dyDescent="0.2">
      <c r="A9" s="1"/>
      <c r="B9" s="1"/>
      <c r="C9" s="1"/>
      <c r="D9" s="1"/>
      <c r="E9" s="1"/>
      <c r="F9" s="1"/>
      <c r="G9" s="1"/>
      <c r="H9" s="5" t="s">
        <v>32</v>
      </c>
      <c r="I9" s="5" t="s">
        <v>33</v>
      </c>
      <c r="O9" t="s">
        <v>11</v>
      </c>
    </row>
    <row r="10" spans="1:16" ht="14.25" x14ac:dyDescent="0.2">
      <c r="A10" s="5" t="s">
        <v>24</v>
      </c>
      <c r="B10" s="5" t="s">
        <v>35</v>
      </c>
      <c r="C10" s="5" t="s">
        <v>36</v>
      </c>
      <c r="D10" s="5" t="s">
        <v>37</v>
      </c>
      <c r="E10" s="5" t="s">
        <v>38</v>
      </c>
      <c r="F10" s="5" t="s">
        <v>39</v>
      </c>
      <c r="G10" s="5" t="s">
        <v>40</v>
      </c>
      <c r="H10" s="5" t="s">
        <v>41</v>
      </c>
      <c r="I10" s="5" t="s">
        <v>42</v>
      </c>
    </row>
    <row r="11" spans="1:16" ht="12.75" customHeight="1" x14ac:dyDescent="0.2">
      <c r="A11" s="8"/>
      <c r="B11" s="8"/>
      <c r="C11" s="8" t="s">
        <v>44</v>
      </c>
      <c r="D11" s="8"/>
      <c r="E11" s="8" t="s">
        <v>43</v>
      </c>
      <c r="F11" s="8"/>
      <c r="G11" s="10"/>
      <c r="H11" s="8"/>
      <c r="I11" s="10"/>
    </row>
    <row r="12" spans="1:16" ht="38.25" x14ac:dyDescent="0.2">
      <c r="A12" s="7">
        <v>1</v>
      </c>
      <c r="B12" s="7" t="s">
        <v>45</v>
      </c>
      <c r="C12" s="7" t="s">
        <v>201</v>
      </c>
      <c r="D12" s="7" t="s">
        <v>47</v>
      </c>
      <c r="E12" s="7" t="s">
        <v>202</v>
      </c>
      <c r="F12" s="7" t="s">
        <v>49</v>
      </c>
      <c r="G12" s="9">
        <v>1</v>
      </c>
      <c r="H12" s="12"/>
      <c r="I12" s="11">
        <f>ROUND((H12*G12),2)</f>
        <v>0</v>
      </c>
      <c r="O12">
        <f>rekapitulace!H8</f>
        <v>21</v>
      </c>
      <c r="P12">
        <f>O12/100*I12</f>
        <v>0</v>
      </c>
    </row>
    <row r="13" spans="1:16" x14ac:dyDescent="0.2">
      <c r="E13" s="13" t="s">
        <v>55</v>
      </c>
    </row>
    <row r="14" spans="1:16" ht="12.75" customHeight="1" x14ac:dyDescent="0.2">
      <c r="A14" s="14"/>
      <c r="B14" s="14"/>
      <c r="C14" s="14" t="s">
        <v>44</v>
      </c>
      <c r="D14" s="14"/>
      <c r="E14" s="14" t="s">
        <v>43</v>
      </c>
      <c r="F14" s="14"/>
      <c r="G14" s="14"/>
      <c r="H14" s="14"/>
      <c r="I14" s="14">
        <f>SUM(I12:I13)</f>
        <v>0</v>
      </c>
      <c r="P14">
        <f>ROUND(SUM(P12:P13),2)</f>
        <v>0</v>
      </c>
    </row>
    <row r="16" spans="1:16" ht="12.75" customHeight="1" x14ac:dyDescent="0.2">
      <c r="A16" s="8"/>
      <c r="B16" s="8"/>
      <c r="C16" s="8" t="s">
        <v>42</v>
      </c>
      <c r="D16" s="8"/>
      <c r="E16" s="8" t="s">
        <v>171</v>
      </c>
      <c r="F16" s="8"/>
      <c r="G16" s="10"/>
      <c r="H16" s="8"/>
      <c r="I16" s="10"/>
    </row>
    <row r="17" spans="1:16" ht="51" x14ac:dyDescent="0.2">
      <c r="A17" s="7">
        <v>2</v>
      </c>
      <c r="B17" s="7" t="s">
        <v>45</v>
      </c>
      <c r="C17" s="7" t="s">
        <v>203</v>
      </c>
      <c r="D17" s="7" t="s">
        <v>47</v>
      </c>
      <c r="E17" s="7" t="s">
        <v>204</v>
      </c>
      <c r="F17" s="7" t="s">
        <v>49</v>
      </c>
      <c r="G17" s="9">
        <v>1</v>
      </c>
      <c r="H17" s="12"/>
      <c r="I17" s="11">
        <f>ROUND((H17*G17),2)</f>
        <v>0</v>
      </c>
      <c r="O17">
        <f>rekapitulace!H8</f>
        <v>21</v>
      </c>
      <c r="P17">
        <f>O17/100*I17</f>
        <v>0</v>
      </c>
    </row>
    <row r="18" spans="1:16" x14ac:dyDescent="0.2">
      <c r="E18" s="13" t="s">
        <v>55</v>
      </c>
    </row>
    <row r="19" spans="1:16" ht="25.5" x14ac:dyDescent="0.2">
      <c r="A19" s="7">
        <v>3</v>
      </c>
      <c r="B19" s="7" t="s">
        <v>83</v>
      </c>
      <c r="C19" s="7" t="s">
        <v>205</v>
      </c>
      <c r="D19" s="7" t="s">
        <v>47</v>
      </c>
      <c r="E19" s="7" t="s">
        <v>206</v>
      </c>
      <c r="F19" s="7" t="s">
        <v>49</v>
      </c>
      <c r="G19" s="9">
        <v>1</v>
      </c>
      <c r="H19" s="12"/>
      <c r="I19" s="11">
        <f>ROUND((H19*G19),2)</f>
        <v>0</v>
      </c>
      <c r="O19">
        <f>rekapitulace!H8</f>
        <v>21</v>
      </c>
      <c r="P19">
        <f>O19/100*I19</f>
        <v>0</v>
      </c>
    </row>
    <row r="20" spans="1:16" x14ac:dyDescent="0.2">
      <c r="E20" s="13" t="s">
        <v>47</v>
      </c>
    </row>
    <row r="21" spans="1:16" ht="51" x14ac:dyDescent="0.2">
      <c r="A21" s="7">
        <v>4</v>
      </c>
      <c r="B21" s="7" t="s">
        <v>83</v>
      </c>
      <c r="C21" s="7" t="s">
        <v>207</v>
      </c>
      <c r="D21" s="7" t="s">
        <v>47</v>
      </c>
      <c r="E21" s="7" t="s">
        <v>208</v>
      </c>
      <c r="F21" s="7" t="s">
        <v>49</v>
      </c>
      <c r="G21" s="9">
        <v>1</v>
      </c>
      <c r="H21" s="12"/>
      <c r="I21" s="11">
        <f>ROUND((H21*G21),2)</f>
        <v>0</v>
      </c>
      <c r="O21">
        <f>rekapitulace!H8</f>
        <v>21</v>
      </c>
      <c r="P21">
        <f>O21/100*I21</f>
        <v>0</v>
      </c>
    </row>
    <row r="22" spans="1:16" x14ac:dyDescent="0.2">
      <c r="E22" s="13" t="s">
        <v>209</v>
      </c>
    </row>
    <row r="23" spans="1:16" x14ac:dyDescent="0.2">
      <c r="E23" s="13" t="s">
        <v>47</v>
      </c>
    </row>
    <row r="24" spans="1:16" ht="25.5" x14ac:dyDescent="0.2">
      <c r="A24" s="7">
        <v>5</v>
      </c>
      <c r="B24" s="7" t="s">
        <v>45</v>
      </c>
      <c r="C24" s="7" t="s">
        <v>210</v>
      </c>
      <c r="D24" s="7" t="s">
        <v>47</v>
      </c>
      <c r="E24" s="7" t="s">
        <v>211</v>
      </c>
      <c r="F24" s="7" t="s">
        <v>81</v>
      </c>
      <c r="G24" s="9">
        <v>2</v>
      </c>
      <c r="H24" s="12"/>
      <c r="I24" s="11">
        <f>ROUND((H24*G24),2)</f>
        <v>0</v>
      </c>
      <c r="O24">
        <f>rekapitulace!H8</f>
        <v>21</v>
      </c>
      <c r="P24">
        <f>O24/100*I24</f>
        <v>0</v>
      </c>
    </row>
    <row r="25" spans="1:16" ht="76.5" x14ac:dyDescent="0.2">
      <c r="E25" s="13" t="s">
        <v>212</v>
      </c>
    </row>
    <row r="26" spans="1:16" x14ac:dyDescent="0.2">
      <c r="A26" s="7">
        <v>6</v>
      </c>
      <c r="B26" s="7" t="s">
        <v>45</v>
      </c>
      <c r="C26" s="7" t="s">
        <v>213</v>
      </c>
      <c r="D26" s="7" t="s">
        <v>47</v>
      </c>
      <c r="E26" s="7" t="s">
        <v>214</v>
      </c>
      <c r="F26" s="7" t="s">
        <v>81</v>
      </c>
      <c r="G26" s="9">
        <v>2</v>
      </c>
      <c r="H26" s="12"/>
      <c r="I26" s="11">
        <f>ROUND((H26*G26),2)</f>
        <v>0</v>
      </c>
      <c r="O26">
        <f>rekapitulace!H8</f>
        <v>21</v>
      </c>
      <c r="P26">
        <f>O26/100*I26</f>
        <v>0</v>
      </c>
    </row>
    <row r="27" spans="1:16" ht="25.5" x14ac:dyDescent="0.2">
      <c r="E27" s="13" t="s">
        <v>215</v>
      </c>
    </row>
    <row r="28" spans="1:16" ht="12.75" customHeight="1" x14ac:dyDescent="0.2">
      <c r="A28" s="14"/>
      <c r="B28" s="14"/>
      <c r="C28" s="14" t="s">
        <v>42</v>
      </c>
      <c r="D28" s="14"/>
      <c r="E28" s="14" t="s">
        <v>171</v>
      </c>
      <c r="F28" s="14"/>
      <c r="G28" s="14"/>
      <c r="H28" s="14"/>
      <c r="I28" s="14">
        <f>SUM(I17:I27)</f>
        <v>0</v>
      </c>
      <c r="P28">
        <f>ROUND(SUM(P17:P27),2)</f>
        <v>0</v>
      </c>
    </row>
    <row r="30" spans="1:16" ht="12.75" customHeight="1" x14ac:dyDescent="0.2">
      <c r="A30" s="14"/>
      <c r="B30" s="14"/>
      <c r="C30" s="14"/>
      <c r="D30" s="14"/>
      <c r="E30" s="14" t="s">
        <v>97</v>
      </c>
      <c r="F30" s="14"/>
      <c r="G30" s="14"/>
      <c r="H30" s="14"/>
      <c r="I30" s="14">
        <f>+I14+I28</f>
        <v>0</v>
      </c>
      <c r="P30">
        <f>+P14+P28</f>
        <v>0</v>
      </c>
    </row>
    <row r="32" spans="1:16" ht="12.75" customHeight="1" x14ac:dyDescent="0.2">
      <c r="A32" s="8" t="s">
        <v>98</v>
      </c>
      <c r="B32" s="8"/>
      <c r="C32" s="8"/>
      <c r="D32" s="8"/>
      <c r="E32" s="8"/>
      <c r="F32" s="8"/>
      <c r="G32" s="8"/>
      <c r="H32" s="8"/>
      <c r="I32" s="8"/>
    </row>
    <row r="33" spans="1:16" ht="12.75" customHeight="1" x14ac:dyDescent="0.2">
      <c r="A33" s="8"/>
      <c r="B33" s="8"/>
      <c r="C33" s="8"/>
      <c r="D33" s="8"/>
      <c r="E33" s="8" t="s">
        <v>99</v>
      </c>
      <c r="F33" s="8"/>
      <c r="G33" s="8"/>
      <c r="H33" s="8"/>
      <c r="I33" s="8"/>
    </row>
    <row r="34" spans="1:16" ht="12.75" customHeight="1" x14ac:dyDescent="0.2">
      <c r="A34" s="14"/>
      <c r="B34" s="14"/>
      <c r="C34" s="14"/>
      <c r="D34" s="14"/>
      <c r="E34" s="14" t="s">
        <v>100</v>
      </c>
      <c r="F34" s="14"/>
      <c r="G34" s="14"/>
      <c r="H34" s="14"/>
      <c r="I34" s="14">
        <v>0</v>
      </c>
      <c r="P34">
        <v>0</v>
      </c>
    </row>
    <row r="35" spans="1:16" ht="12.75" customHeight="1" x14ac:dyDescent="0.2">
      <c r="A35" s="14"/>
      <c r="B35" s="14"/>
      <c r="C35" s="14"/>
      <c r="D35" s="14"/>
      <c r="E35" s="14" t="s">
        <v>101</v>
      </c>
      <c r="F35" s="14"/>
      <c r="G35" s="14"/>
      <c r="H35" s="14"/>
      <c r="I35" s="14"/>
    </row>
    <row r="36" spans="1:16" ht="12.75" customHeight="1" x14ac:dyDescent="0.2">
      <c r="A36" s="14"/>
      <c r="B36" s="14"/>
      <c r="C36" s="14"/>
      <c r="D36" s="14"/>
      <c r="E36" s="14" t="s">
        <v>102</v>
      </c>
      <c r="F36" s="14"/>
      <c r="G36" s="14"/>
      <c r="H36" s="14"/>
      <c r="I36" s="14">
        <v>0</v>
      </c>
      <c r="P36">
        <v>0</v>
      </c>
    </row>
    <row r="37" spans="1:16" ht="12.75" customHeight="1" x14ac:dyDescent="0.2">
      <c r="A37" s="14"/>
      <c r="B37" s="14"/>
      <c r="C37" s="14"/>
      <c r="D37" s="14"/>
      <c r="E37" s="14" t="s">
        <v>103</v>
      </c>
      <c r="F37" s="14"/>
      <c r="G37" s="14"/>
      <c r="H37" s="14"/>
      <c r="I37" s="14">
        <f>I34+I36</f>
        <v>0</v>
      </c>
      <c r="P37">
        <f>P34+P36</f>
        <v>0</v>
      </c>
    </row>
    <row r="39" spans="1:16" ht="12.75" customHeight="1" x14ac:dyDescent="0.2">
      <c r="A39" s="14"/>
      <c r="B39" s="14"/>
      <c r="C39" s="14"/>
      <c r="D39" s="14"/>
      <c r="E39" s="14" t="s">
        <v>103</v>
      </c>
      <c r="F39" s="14"/>
      <c r="G39" s="14"/>
      <c r="H39" s="14"/>
      <c r="I39" s="14">
        <f>I30+I37</f>
        <v>0</v>
      </c>
      <c r="P39">
        <f>P30+P37</f>
        <v>0</v>
      </c>
    </row>
  </sheetData>
  <sheetProtection formatColumns="0"/>
  <mergeCells count="8">
    <mergeCell ref="F8:F9"/>
    <mergeCell ref="G8:G9"/>
    <mergeCell ref="H8:I8"/>
    <mergeCell ref="A8:A9"/>
    <mergeCell ref="B8:B9"/>
    <mergeCell ref="C8:C9"/>
    <mergeCell ref="D8:D9"/>
    <mergeCell ref="E8:E9"/>
  </mergeCells>
  <pageMargins left="0.75" right="0.75" top="1" bottom="1" header="0.5" footer="0.5"/>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6"/>
  <sheetViews>
    <sheetView workbookViewId="0">
      <pane ySplit="10" topLeftCell="A11" activePane="bottomLeft" state="frozen"/>
      <selection pane="bottomLeft" activeCell="A11" sqref="A11"/>
    </sheetView>
  </sheetViews>
  <sheetFormatPr defaultColWidth="9.140625" defaultRowHeight="12.75" customHeight="1" x14ac:dyDescent="0.2"/>
  <cols>
    <col min="1" max="1" width="6.7109375" customWidth="1"/>
    <col min="2" max="2" width="20.7109375" customWidth="1"/>
    <col min="3" max="3" width="15.7109375" customWidth="1"/>
    <col min="4" max="4" width="12.7109375" customWidth="1"/>
    <col min="5" max="5" width="75.7109375" customWidth="1"/>
    <col min="6" max="6" width="9.7109375" customWidth="1"/>
    <col min="7" max="7" width="12.7109375" customWidth="1"/>
    <col min="8" max="9" width="14.7109375" customWidth="1"/>
    <col min="15" max="16" width="9.140625" hidden="1" customWidth="1"/>
  </cols>
  <sheetData>
    <row r="1" spans="1:16" ht="12.75" customHeight="1" x14ac:dyDescent="0.25">
      <c r="A1" s="6" t="s">
        <v>13</v>
      </c>
      <c r="C1" t="s">
        <v>14</v>
      </c>
    </row>
    <row r="2" spans="1:16" ht="12.75" customHeight="1" x14ac:dyDescent="0.25">
      <c r="C2" s="2" t="s">
        <v>15</v>
      </c>
    </row>
    <row r="4" spans="1:16" ht="12.75" customHeight="1" x14ac:dyDescent="0.25">
      <c r="A4" t="s">
        <v>16</v>
      </c>
      <c r="C4" s="6" t="s">
        <v>19</v>
      </c>
      <c r="D4" s="6"/>
      <c r="E4" s="6" t="s">
        <v>20</v>
      </c>
    </row>
    <row r="5" spans="1:16" ht="12.75" customHeight="1" x14ac:dyDescent="0.25">
      <c r="A5" t="s">
        <v>17</v>
      </c>
      <c r="C5" s="6" t="s">
        <v>216</v>
      </c>
      <c r="D5" s="6"/>
      <c r="E5" s="6" t="s">
        <v>217</v>
      </c>
    </row>
    <row r="6" spans="1:16" ht="12.75" customHeight="1" x14ac:dyDescent="0.25">
      <c r="A6" t="s">
        <v>18</v>
      </c>
      <c r="C6" s="6" t="s">
        <v>216</v>
      </c>
      <c r="D6" s="6"/>
      <c r="E6" s="6" t="s">
        <v>217</v>
      </c>
    </row>
    <row r="7" spans="1:16" ht="12.75" customHeight="1" x14ac:dyDescent="0.25">
      <c r="C7" s="6"/>
      <c r="D7" s="6"/>
      <c r="E7" s="6"/>
    </row>
    <row r="8" spans="1:16" ht="12.75" customHeight="1" x14ac:dyDescent="0.2">
      <c r="A8" s="1" t="s">
        <v>23</v>
      </c>
      <c r="B8" s="1" t="s">
        <v>25</v>
      </c>
      <c r="C8" s="1" t="s">
        <v>26</v>
      </c>
      <c r="D8" s="1" t="s">
        <v>27</v>
      </c>
      <c r="E8" s="1" t="s">
        <v>28</v>
      </c>
      <c r="F8" s="1" t="s">
        <v>29</v>
      </c>
      <c r="G8" s="1" t="s">
        <v>30</v>
      </c>
      <c r="H8" s="1" t="s">
        <v>31</v>
      </c>
      <c r="I8" s="1"/>
      <c r="O8" t="s">
        <v>34</v>
      </c>
      <c r="P8" t="s">
        <v>11</v>
      </c>
    </row>
    <row r="9" spans="1:16" ht="14.25" x14ac:dyDescent="0.2">
      <c r="A9" s="1"/>
      <c r="B9" s="1"/>
      <c r="C9" s="1"/>
      <c r="D9" s="1"/>
      <c r="E9" s="1"/>
      <c r="F9" s="1"/>
      <c r="G9" s="1"/>
      <c r="H9" s="5" t="s">
        <v>32</v>
      </c>
      <c r="I9" s="5" t="s">
        <v>33</v>
      </c>
      <c r="O9" t="s">
        <v>11</v>
      </c>
    </row>
    <row r="10" spans="1:16" ht="14.25" x14ac:dyDescent="0.2">
      <c r="A10" s="5" t="s">
        <v>24</v>
      </c>
      <c r="B10" s="5" t="s">
        <v>35</v>
      </c>
      <c r="C10" s="5" t="s">
        <v>36</v>
      </c>
      <c r="D10" s="5" t="s">
        <v>37</v>
      </c>
      <c r="E10" s="5" t="s">
        <v>38</v>
      </c>
      <c r="F10" s="5" t="s">
        <v>39</v>
      </c>
      <c r="G10" s="5" t="s">
        <v>40</v>
      </c>
      <c r="H10" s="5" t="s">
        <v>41</v>
      </c>
      <c r="I10" s="5" t="s">
        <v>42</v>
      </c>
    </row>
    <row r="11" spans="1:16" ht="12.75" customHeight="1" x14ac:dyDescent="0.2">
      <c r="A11" s="8"/>
      <c r="B11" s="8"/>
      <c r="C11" s="8" t="s">
        <v>44</v>
      </c>
      <c r="D11" s="8"/>
      <c r="E11" s="8" t="s">
        <v>43</v>
      </c>
      <c r="F11" s="8"/>
      <c r="G11" s="10"/>
      <c r="H11" s="8"/>
      <c r="I11" s="10"/>
    </row>
    <row r="12" spans="1:16" ht="25.5" x14ac:dyDescent="0.2">
      <c r="A12" s="7">
        <v>1</v>
      </c>
      <c r="B12" s="7" t="s">
        <v>45</v>
      </c>
      <c r="C12" s="7" t="s">
        <v>106</v>
      </c>
      <c r="D12" s="7" t="s">
        <v>47</v>
      </c>
      <c r="E12" s="7" t="s">
        <v>218</v>
      </c>
      <c r="F12" s="7" t="s">
        <v>108</v>
      </c>
      <c r="G12" s="9">
        <v>81.671999999999997</v>
      </c>
      <c r="H12" s="12"/>
      <c r="I12" s="11">
        <f>ROUND((H12*G12),2)</f>
        <v>0</v>
      </c>
      <c r="O12">
        <f>rekapitulace!H8</f>
        <v>21</v>
      </c>
      <c r="P12">
        <f>O12/100*I12</f>
        <v>0</v>
      </c>
    </row>
    <row r="13" spans="1:16" ht="76.5" x14ac:dyDescent="0.2">
      <c r="E13" s="13" t="s">
        <v>219</v>
      </c>
    </row>
    <row r="14" spans="1:16" ht="25.5" x14ac:dyDescent="0.2">
      <c r="E14" s="13" t="s">
        <v>110</v>
      </c>
    </row>
    <row r="15" spans="1:16" ht="25.5" x14ac:dyDescent="0.2">
      <c r="A15" s="7">
        <v>2</v>
      </c>
      <c r="B15" s="7" t="s">
        <v>83</v>
      </c>
      <c r="C15" s="7" t="s">
        <v>220</v>
      </c>
      <c r="D15" s="7" t="s">
        <v>47</v>
      </c>
      <c r="E15" s="7" t="s">
        <v>221</v>
      </c>
      <c r="F15" s="7" t="s">
        <v>108</v>
      </c>
      <c r="G15" s="9">
        <v>38.76</v>
      </c>
      <c r="H15" s="12"/>
      <c r="I15" s="11">
        <f>ROUND((H15*G15),2)</f>
        <v>0</v>
      </c>
      <c r="O15">
        <f>rekapitulace!H8</f>
        <v>21</v>
      </c>
      <c r="P15">
        <f>O15/100*I15</f>
        <v>0</v>
      </c>
    </row>
    <row r="16" spans="1:16" x14ac:dyDescent="0.2">
      <c r="E16" s="13" t="s">
        <v>222</v>
      </c>
    </row>
    <row r="17" spans="1:16" x14ac:dyDescent="0.2">
      <c r="E17" s="13" t="s">
        <v>47</v>
      </c>
    </row>
    <row r="18" spans="1:16" ht="12.75" customHeight="1" x14ac:dyDescent="0.2">
      <c r="A18" s="14"/>
      <c r="B18" s="14"/>
      <c r="C18" s="14" t="s">
        <v>44</v>
      </c>
      <c r="D18" s="14"/>
      <c r="E18" s="14" t="s">
        <v>43</v>
      </c>
      <c r="F18" s="14"/>
      <c r="G18" s="14"/>
      <c r="H18" s="14"/>
      <c r="I18" s="14">
        <f>SUM(I12:I17)</f>
        <v>0</v>
      </c>
      <c r="P18">
        <f>ROUND(SUM(P12:P17),2)</f>
        <v>0</v>
      </c>
    </row>
    <row r="20" spans="1:16" ht="12.75" customHeight="1" x14ac:dyDescent="0.2">
      <c r="A20" s="8"/>
      <c r="B20" s="8"/>
      <c r="C20" s="8" t="s">
        <v>24</v>
      </c>
      <c r="D20" s="8"/>
      <c r="E20" s="8" t="s">
        <v>117</v>
      </c>
      <c r="F20" s="8"/>
      <c r="G20" s="10"/>
      <c r="H20" s="8"/>
      <c r="I20" s="10"/>
    </row>
    <row r="21" spans="1:16" x14ac:dyDescent="0.2">
      <c r="A21" s="7">
        <v>3</v>
      </c>
      <c r="B21" s="7" t="s">
        <v>45</v>
      </c>
      <c r="C21" s="7" t="s">
        <v>223</v>
      </c>
      <c r="D21" s="7" t="s">
        <v>47</v>
      </c>
      <c r="E21" s="7" t="s">
        <v>224</v>
      </c>
      <c r="F21" s="7" t="s">
        <v>225</v>
      </c>
      <c r="G21" s="9">
        <v>40</v>
      </c>
      <c r="H21" s="12"/>
      <c r="I21" s="11">
        <f>ROUND((H21*G21),2)</f>
        <v>0</v>
      </c>
      <c r="O21">
        <f>rekapitulace!H8</f>
        <v>21</v>
      </c>
      <c r="P21">
        <f>O21/100*I21</f>
        <v>0</v>
      </c>
    </row>
    <row r="22" spans="1:16" ht="38.25" x14ac:dyDescent="0.2">
      <c r="E22" s="13" t="s">
        <v>226</v>
      </c>
    </row>
    <row r="23" spans="1:16" ht="38.25" x14ac:dyDescent="0.2">
      <c r="A23" s="7">
        <v>4</v>
      </c>
      <c r="B23" s="7" t="s">
        <v>45</v>
      </c>
      <c r="C23" s="7" t="s">
        <v>227</v>
      </c>
      <c r="D23" s="7" t="s">
        <v>47</v>
      </c>
      <c r="E23" s="7" t="s">
        <v>228</v>
      </c>
      <c r="F23" s="7" t="s">
        <v>162</v>
      </c>
      <c r="G23" s="9">
        <v>28</v>
      </c>
      <c r="H23" s="12"/>
      <c r="I23" s="11">
        <f>ROUND((H23*G23),2)</f>
        <v>0</v>
      </c>
      <c r="O23">
        <f>rekapitulace!H8</f>
        <v>21</v>
      </c>
      <c r="P23">
        <f>O23/100*I23</f>
        <v>0</v>
      </c>
    </row>
    <row r="24" spans="1:16" x14ac:dyDescent="0.2">
      <c r="E24" s="13" t="s">
        <v>229</v>
      </c>
    </row>
    <row r="25" spans="1:16" ht="38.25" x14ac:dyDescent="0.2">
      <c r="E25" s="13" t="s">
        <v>230</v>
      </c>
    </row>
    <row r="26" spans="1:16" ht="38.25" x14ac:dyDescent="0.2">
      <c r="A26" s="7">
        <v>5</v>
      </c>
      <c r="B26" s="7" t="s">
        <v>45</v>
      </c>
      <c r="C26" s="7" t="s">
        <v>143</v>
      </c>
      <c r="D26" s="7" t="s">
        <v>47</v>
      </c>
      <c r="E26" s="7" t="s">
        <v>231</v>
      </c>
      <c r="F26" s="7" t="s">
        <v>120</v>
      </c>
      <c r="G26" s="9">
        <v>15</v>
      </c>
      <c r="H26" s="12"/>
      <c r="I26" s="11">
        <f>ROUND((H26*G26),2)</f>
        <v>0</v>
      </c>
      <c r="O26">
        <f>rekapitulace!H8</f>
        <v>21</v>
      </c>
      <c r="P26">
        <f>O26/100*I26</f>
        <v>0</v>
      </c>
    </row>
    <row r="27" spans="1:16" ht="369.75" x14ac:dyDescent="0.2">
      <c r="E27" s="13" t="s">
        <v>142</v>
      </c>
    </row>
    <row r="28" spans="1:16" ht="51" x14ac:dyDescent="0.2">
      <c r="A28" s="7">
        <v>6</v>
      </c>
      <c r="B28" s="7" t="s">
        <v>83</v>
      </c>
      <c r="C28" s="7" t="s">
        <v>232</v>
      </c>
      <c r="D28" s="7" t="s">
        <v>47</v>
      </c>
      <c r="E28" s="7" t="s">
        <v>233</v>
      </c>
      <c r="F28" s="7" t="s">
        <v>120</v>
      </c>
      <c r="G28" s="9">
        <v>20.399999999999999</v>
      </c>
      <c r="H28" s="12"/>
      <c r="I28" s="11">
        <f>ROUND((H28*G28),2)</f>
        <v>0</v>
      </c>
      <c r="O28">
        <f>rekapitulace!H8</f>
        <v>21</v>
      </c>
      <c r="P28">
        <f>O28/100*I28</f>
        <v>0</v>
      </c>
    </row>
    <row r="29" spans="1:16" x14ac:dyDescent="0.2">
      <c r="E29" s="13" t="s">
        <v>234</v>
      </c>
    </row>
    <row r="30" spans="1:16" x14ac:dyDescent="0.2">
      <c r="E30" s="13" t="s">
        <v>47</v>
      </c>
    </row>
    <row r="31" spans="1:16" ht="25.5" x14ac:dyDescent="0.2">
      <c r="A31" s="7">
        <v>7</v>
      </c>
      <c r="B31" s="7" t="s">
        <v>45</v>
      </c>
      <c r="C31" s="7" t="s">
        <v>235</v>
      </c>
      <c r="D31" s="7" t="s">
        <v>47</v>
      </c>
      <c r="E31" s="7" t="s">
        <v>236</v>
      </c>
      <c r="F31" s="7" t="s">
        <v>120</v>
      </c>
      <c r="G31" s="9">
        <v>97.382000000000005</v>
      </c>
      <c r="H31" s="12"/>
      <c r="I31" s="11">
        <f>ROUND((H31*G31),2)</f>
        <v>0</v>
      </c>
      <c r="O31">
        <f>rekapitulace!H8</f>
        <v>21</v>
      </c>
      <c r="P31">
        <f>O31/100*I31</f>
        <v>0</v>
      </c>
    </row>
    <row r="32" spans="1:16" ht="306" x14ac:dyDescent="0.2">
      <c r="E32" s="13" t="s">
        <v>237</v>
      </c>
    </row>
    <row r="33" spans="1:16" ht="25.5" x14ac:dyDescent="0.2">
      <c r="A33" s="7">
        <v>8</v>
      </c>
      <c r="B33" s="7" t="s">
        <v>45</v>
      </c>
      <c r="C33" s="7" t="s">
        <v>238</v>
      </c>
      <c r="D33" s="7" t="s">
        <v>47</v>
      </c>
      <c r="E33" s="7" t="s">
        <v>239</v>
      </c>
      <c r="F33" s="7" t="s">
        <v>120</v>
      </c>
      <c r="G33" s="9">
        <v>21.675000000000001</v>
      </c>
      <c r="H33" s="12"/>
      <c r="I33" s="11">
        <f>ROUND((H33*G33),2)</f>
        <v>0</v>
      </c>
      <c r="O33">
        <f>rekapitulace!H8</f>
        <v>21</v>
      </c>
      <c r="P33">
        <f>O33/100*I33</f>
        <v>0</v>
      </c>
    </row>
    <row r="34" spans="1:16" ht="63.75" x14ac:dyDescent="0.2">
      <c r="E34" s="13" t="s">
        <v>240</v>
      </c>
    </row>
    <row r="35" spans="1:16" ht="306" x14ac:dyDescent="0.2">
      <c r="E35" s="13" t="s">
        <v>237</v>
      </c>
    </row>
    <row r="36" spans="1:16" x14ac:dyDescent="0.2">
      <c r="A36" s="7">
        <v>9</v>
      </c>
      <c r="B36" s="7" t="s">
        <v>45</v>
      </c>
      <c r="C36" s="7" t="s">
        <v>241</v>
      </c>
      <c r="D36" s="7" t="s">
        <v>47</v>
      </c>
      <c r="E36" s="7" t="s">
        <v>242</v>
      </c>
      <c r="F36" s="7" t="s">
        <v>162</v>
      </c>
      <c r="G36" s="9">
        <v>62</v>
      </c>
      <c r="H36" s="12"/>
      <c r="I36" s="11">
        <f>ROUND((H36*G36),2)</f>
        <v>0</v>
      </c>
      <c r="O36">
        <f>rekapitulace!H8</f>
        <v>21</v>
      </c>
      <c r="P36">
        <f>O36/100*I36</f>
        <v>0</v>
      </c>
    </row>
    <row r="37" spans="1:16" x14ac:dyDescent="0.2">
      <c r="E37" s="13" t="s">
        <v>243</v>
      </c>
    </row>
    <row r="38" spans="1:16" ht="63.75" x14ac:dyDescent="0.2">
      <c r="E38" s="13" t="s">
        <v>244</v>
      </c>
    </row>
    <row r="39" spans="1:16" ht="25.5" x14ac:dyDescent="0.2">
      <c r="A39" s="7">
        <v>10</v>
      </c>
      <c r="B39" s="7" t="s">
        <v>45</v>
      </c>
      <c r="C39" s="7" t="s">
        <v>245</v>
      </c>
      <c r="D39" s="7" t="s">
        <v>47</v>
      </c>
      <c r="E39" s="7" t="s">
        <v>246</v>
      </c>
      <c r="F39" s="7" t="s">
        <v>120</v>
      </c>
      <c r="G39" s="9">
        <v>9</v>
      </c>
      <c r="H39" s="12"/>
      <c r="I39" s="11">
        <f>ROUND((H39*G39),2)</f>
        <v>0</v>
      </c>
      <c r="O39">
        <f>rekapitulace!H8</f>
        <v>21</v>
      </c>
      <c r="P39">
        <f>O39/100*I39</f>
        <v>0</v>
      </c>
    </row>
    <row r="40" spans="1:16" ht="318.75" x14ac:dyDescent="0.2">
      <c r="E40" s="13" t="s">
        <v>247</v>
      </c>
    </row>
    <row r="41" spans="1:16" ht="63.75" x14ac:dyDescent="0.2">
      <c r="A41" s="7">
        <v>11</v>
      </c>
      <c r="B41" s="7" t="s">
        <v>45</v>
      </c>
      <c r="C41" s="7" t="s">
        <v>248</v>
      </c>
      <c r="D41" s="7" t="s">
        <v>47</v>
      </c>
      <c r="E41" s="7" t="s">
        <v>249</v>
      </c>
      <c r="F41" s="7" t="s">
        <v>120</v>
      </c>
      <c r="G41" s="9">
        <v>69.72</v>
      </c>
      <c r="H41" s="12"/>
      <c r="I41" s="11">
        <f>ROUND((H41*G41),2)</f>
        <v>0</v>
      </c>
      <c r="O41">
        <f>rekapitulace!H8</f>
        <v>21</v>
      </c>
      <c r="P41">
        <f>O41/100*I41</f>
        <v>0</v>
      </c>
    </row>
    <row r="42" spans="1:16" ht="63.75" x14ac:dyDescent="0.2">
      <c r="E42" s="13" t="s">
        <v>250</v>
      </c>
    </row>
    <row r="43" spans="1:16" ht="267.75" x14ac:dyDescent="0.2">
      <c r="E43" s="13" t="s">
        <v>251</v>
      </c>
    </row>
    <row r="44" spans="1:16" ht="25.5" x14ac:dyDescent="0.2">
      <c r="A44" s="7">
        <v>12</v>
      </c>
      <c r="B44" s="7" t="s">
        <v>45</v>
      </c>
      <c r="C44" s="7" t="s">
        <v>146</v>
      </c>
      <c r="D44" s="7" t="s">
        <v>47</v>
      </c>
      <c r="E44" s="7" t="s">
        <v>252</v>
      </c>
      <c r="F44" s="7" t="s">
        <v>120</v>
      </c>
      <c r="G44" s="9">
        <v>21.484999999999999</v>
      </c>
      <c r="H44" s="12"/>
      <c r="I44" s="11">
        <f>ROUND((H44*G44),2)</f>
        <v>0</v>
      </c>
      <c r="O44">
        <f>rekapitulace!H8</f>
        <v>21</v>
      </c>
      <c r="P44">
        <f>O44/100*I44</f>
        <v>0</v>
      </c>
    </row>
    <row r="45" spans="1:16" ht="63.75" x14ac:dyDescent="0.2">
      <c r="E45" s="13" t="s">
        <v>253</v>
      </c>
    </row>
    <row r="46" spans="1:16" ht="191.25" x14ac:dyDescent="0.2">
      <c r="E46" s="13" t="s">
        <v>149</v>
      </c>
    </row>
    <row r="47" spans="1:16" ht="38.25" x14ac:dyDescent="0.2">
      <c r="A47" s="7">
        <v>13</v>
      </c>
      <c r="B47" s="7" t="s">
        <v>83</v>
      </c>
      <c r="C47" s="7" t="s">
        <v>254</v>
      </c>
      <c r="D47" s="7" t="s">
        <v>47</v>
      </c>
      <c r="E47" s="7" t="s">
        <v>255</v>
      </c>
      <c r="F47" s="7" t="s">
        <v>120</v>
      </c>
      <c r="G47" s="9">
        <v>20.399999999999999</v>
      </c>
      <c r="H47" s="12"/>
      <c r="I47" s="11">
        <f>ROUND((H47*G47),2)</f>
        <v>0</v>
      </c>
      <c r="O47">
        <f>rekapitulace!H8</f>
        <v>21</v>
      </c>
      <c r="P47">
        <f>O47/100*I47</f>
        <v>0</v>
      </c>
    </row>
    <row r="48" spans="1:16" x14ac:dyDescent="0.2">
      <c r="E48" s="13" t="s">
        <v>256</v>
      </c>
    </row>
    <row r="49" spans="1:16" x14ac:dyDescent="0.2">
      <c r="E49" s="13" t="s">
        <v>47</v>
      </c>
    </row>
    <row r="50" spans="1:16" ht="51" x14ac:dyDescent="0.2">
      <c r="A50" s="7">
        <v>14</v>
      </c>
      <c r="B50" s="7" t="s">
        <v>45</v>
      </c>
      <c r="C50" s="7" t="s">
        <v>257</v>
      </c>
      <c r="D50" s="7" t="s">
        <v>47</v>
      </c>
      <c r="E50" s="7" t="s">
        <v>258</v>
      </c>
      <c r="F50" s="7" t="s">
        <v>120</v>
      </c>
      <c r="G50" s="9">
        <v>50.174999999999997</v>
      </c>
      <c r="H50" s="12"/>
      <c r="I50" s="11">
        <f>ROUND((H50*G50),2)</f>
        <v>0</v>
      </c>
      <c r="O50">
        <f>rekapitulace!H8</f>
        <v>21</v>
      </c>
      <c r="P50">
        <f>O50/100*I50</f>
        <v>0</v>
      </c>
    </row>
    <row r="51" spans="1:16" x14ac:dyDescent="0.2">
      <c r="E51" s="13" t="s">
        <v>259</v>
      </c>
    </row>
    <row r="52" spans="1:16" ht="280.5" x14ac:dyDescent="0.2">
      <c r="E52" s="13" t="s">
        <v>260</v>
      </c>
    </row>
    <row r="53" spans="1:16" ht="38.25" x14ac:dyDescent="0.2">
      <c r="A53" s="7">
        <v>15</v>
      </c>
      <c r="B53" s="7" t="s">
        <v>45</v>
      </c>
      <c r="C53" s="7" t="s">
        <v>261</v>
      </c>
      <c r="D53" s="7" t="s">
        <v>47</v>
      </c>
      <c r="E53" s="7" t="s">
        <v>262</v>
      </c>
      <c r="F53" s="7" t="s">
        <v>120</v>
      </c>
      <c r="G53" s="9">
        <v>27.12</v>
      </c>
      <c r="H53" s="12"/>
      <c r="I53" s="11">
        <f>ROUND((H53*G53),2)</f>
        <v>0</v>
      </c>
      <c r="O53">
        <f>rekapitulace!H8</f>
        <v>21</v>
      </c>
      <c r="P53">
        <f>O53/100*I53</f>
        <v>0</v>
      </c>
    </row>
    <row r="54" spans="1:16" x14ac:dyDescent="0.2">
      <c r="E54" s="13" t="s">
        <v>263</v>
      </c>
    </row>
    <row r="55" spans="1:16" ht="242.25" x14ac:dyDescent="0.2">
      <c r="E55" s="13" t="s">
        <v>264</v>
      </c>
    </row>
    <row r="56" spans="1:16" ht="51" x14ac:dyDescent="0.2">
      <c r="A56" s="7">
        <v>16</v>
      </c>
      <c r="B56" s="7" t="s">
        <v>45</v>
      </c>
      <c r="C56" s="7" t="s">
        <v>265</v>
      </c>
      <c r="D56" s="7" t="s">
        <v>47</v>
      </c>
      <c r="E56" s="7" t="s">
        <v>266</v>
      </c>
      <c r="F56" s="7" t="s">
        <v>120</v>
      </c>
      <c r="G56" s="9">
        <v>9</v>
      </c>
      <c r="H56" s="12"/>
      <c r="I56" s="11">
        <f>ROUND((H56*G56),2)</f>
        <v>0</v>
      </c>
      <c r="O56">
        <f>rekapitulace!H8</f>
        <v>21</v>
      </c>
      <c r="P56">
        <f>O56/100*I56</f>
        <v>0</v>
      </c>
    </row>
    <row r="57" spans="1:16" ht="229.5" x14ac:dyDescent="0.2">
      <c r="E57" s="13" t="s">
        <v>267</v>
      </c>
    </row>
    <row r="58" spans="1:16" ht="25.5" x14ac:dyDescent="0.2">
      <c r="A58" s="7">
        <v>17</v>
      </c>
      <c r="B58" s="7" t="s">
        <v>45</v>
      </c>
      <c r="C58" s="7" t="s">
        <v>268</v>
      </c>
      <c r="D58" s="7" t="s">
        <v>47</v>
      </c>
      <c r="E58" s="7" t="s">
        <v>269</v>
      </c>
      <c r="F58" s="7" t="s">
        <v>120</v>
      </c>
      <c r="G58" s="9">
        <v>97.382000000000005</v>
      </c>
      <c r="H58" s="12"/>
      <c r="I58" s="11">
        <f>ROUND((H58*G58),2)</f>
        <v>0</v>
      </c>
      <c r="O58">
        <f>rekapitulace!H8</f>
        <v>21</v>
      </c>
      <c r="P58">
        <f>O58/100*I58</f>
        <v>0</v>
      </c>
    </row>
    <row r="59" spans="1:16" ht="229.5" x14ac:dyDescent="0.2">
      <c r="E59" s="13" t="s">
        <v>270</v>
      </c>
    </row>
    <row r="60" spans="1:16" ht="51" x14ac:dyDescent="0.2">
      <c r="A60" s="7">
        <v>18</v>
      </c>
      <c r="B60" s="7" t="s">
        <v>45</v>
      </c>
      <c r="C60" s="7" t="s">
        <v>271</v>
      </c>
      <c r="D60" s="7" t="s">
        <v>47</v>
      </c>
      <c r="E60" s="7" t="s">
        <v>272</v>
      </c>
      <c r="F60" s="7" t="s">
        <v>120</v>
      </c>
      <c r="G60" s="9">
        <v>15</v>
      </c>
      <c r="H60" s="12"/>
      <c r="I60" s="11">
        <f>ROUND((H60*G60),2)</f>
        <v>0</v>
      </c>
      <c r="O60">
        <f>rekapitulace!H8</f>
        <v>21</v>
      </c>
      <c r="P60">
        <f>O60/100*I60</f>
        <v>0</v>
      </c>
    </row>
    <row r="61" spans="1:16" ht="267.75" x14ac:dyDescent="0.2">
      <c r="E61" s="13" t="s">
        <v>251</v>
      </c>
    </row>
    <row r="62" spans="1:16" ht="38.25" x14ac:dyDescent="0.2">
      <c r="A62" s="7">
        <v>19</v>
      </c>
      <c r="B62" s="7" t="s">
        <v>45</v>
      </c>
      <c r="C62" s="7" t="s">
        <v>273</v>
      </c>
      <c r="D62" s="7" t="s">
        <v>47</v>
      </c>
      <c r="E62" s="7" t="s">
        <v>274</v>
      </c>
      <c r="F62" s="7" t="s">
        <v>157</v>
      </c>
      <c r="G62" s="9">
        <v>65</v>
      </c>
      <c r="H62" s="12"/>
      <c r="I62" s="11">
        <f>ROUND((H62*G62),2)</f>
        <v>0</v>
      </c>
      <c r="O62">
        <f>rekapitulace!H8</f>
        <v>21</v>
      </c>
      <c r="P62">
        <f>O62/100*I62</f>
        <v>0</v>
      </c>
    </row>
    <row r="63" spans="1:16" x14ac:dyDescent="0.2">
      <c r="E63" s="13" t="s">
        <v>275</v>
      </c>
    </row>
    <row r="64" spans="1:16" ht="25.5" x14ac:dyDescent="0.2">
      <c r="E64" s="13" t="s">
        <v>276</v>
      </c>
    </row>
    <row r="65" spans="1:16" ht="38.25" x14ac:dyDescent="0.2">
      <c r="A65" s="7">
        <v>20</v>
      </c>
      <c r="B65" s="7" t="s">
        <v>45</v>
      </c>
      <c r="C65" s="7" t="s">
        <v>277</v>
      </c>
      <c r="D65" s="7" t="s">
        <v>47</v>
      </c>
      <c r="E65" s="7" t="s">
        <v>278</v>
      </c>
      <c r="F65" s="7" t="s">
        <v>157</v>
      </c>
      <c r="G65" s="9">
        <v>144.5</v>
      </c>
      <c r="H65" s="12"/>
      <c r="I65" s="11">
        <f>ROUND((H65*G65),2)</f>
        <v>0</v>
      </c>
      <c r="O65">
        <f>rekapitulace!H8</f>
        <v>21</v>
      </c>
      <c r="P65">
        <f>O65/100*I65</f>
        <v>0</v>
      </c>
    </row>
    <row r="66" spans="1:16" x14ac:dyDescent="0.2">
      <c r="E66" s="13" t="s">
        <v>279</v>
      </c>
    </row>
    <row r="67" spans="1:16" ht="38.25" x14ac:dyDescent="0.2">
      <c r="E67" s="13" t="s">
        <v>280</v>
      </c>
    </row>
    <row r="68" spans="1:16" ht="25.5" x14ac:dyDescent="0.2">
      <c r="A68" s="7">
        <v>21</v>
      </c>
      <c r="B68" s="7" t="s">
        <v>45</v>
      </c>
      <c r="C68" s="7" t="s">
        <v>281</v>
      </c>
      <c r="D68" s="7" t="s">
        <v>47</v>
      </c>
      <c r="E68" s="7" t="s">
        <v>282</v>
      </c>
      <c r="F68" s="7" t="s">
        <v>157</v>
      </c>
      <c r="G68" s="9">
        <v>144.5</v>
      </c>
      <c r="H68" s="12"/>
      <c r="I68" s="11">
        <f>ROUND((H68*G68),2)</f>
        <v>0</v>
      </c>
      <c r="O68">
        <f>rekapitulace!H8</f>
        <v>21</v>
      </c>
      <c r="P68">
        <f>O68/100*I68</f>
        <v>0</v>
      </c>
    </row>
    <row r="69" spans="1:16" x14ac:dyDescent="0.2">
      <c r="E69" s="13" t="s">
        <v>279</v>
      </c>
    </row>
    <row r="70" spans="1:16" ht="25.5" x14ac:dyDescent="0.2">
      <c r="E70" s="13" t="s">
        <v>283</v>
      </c>
    </row>
    <row r="71" spans="1:16" ht="12.75" customHeight="1" x14ac:dyDescent="0.2">
      <c r="A71" s="14"/>
      <c r="B71" s="14"/>
      <c r="C71" s="14" t="s">
        <v>24</v>
      </c>
      <c r="D71" s="14"/>
      <c r="E71" s="14" t="s">
        <v>117</v>
      </c>
      <c r="F71" s="14"/>
      <c r="G71" s="14"/>
      <c r="H71" s="14"/>
      <c r="I71" s="14">
        <f>SUM(I21:I70)</f>
        <v>0</v>
      </c>
      <c r="P71">
        <f>ROUND(SUM(P21:P70),2)</f>
        <v>0</v>
      </c>
    </row>
    <row r="73" spans="1:16" ht="12.75" customHeight="1" x14ac:dyDescent="0.2">
      <c r="A73" s="8"/>
      <c r="B73" s="8"/>
      <c r="C73" s="8" t="s">
        <v>35</v>
      </c>
      <c r="D73" s="8"/>
      <c r="E73" s="8" t="s">
        <v>150</v>
      </c>
      <c r="F73" s="8"/>
      <c r="G73" s="10"/>
      <c r="H73" s="8"/>
      <c r="I73" s="10"/>
    </row>
    <row r="74" spans="1:16" ht="63.75" x14ac:dyDescent="0.2">
      <c r="A74" s="7">
        <v>22</v>
      </c>
      <c r="B74" s="7" t="s">
        <v>45</v>
      </c>
      <c r="C74" s="7" t="s">
        <v>284</v>
      </c>
      <c r="D74" s="7" t="s">
        <v>47</v>
      </c>
      <c r="E74" s="7" t="s">
        <v>285</v>
      </c>
      <c r="F74" s="7" t="s">
        <v>120</v>
      </c>
      <c r="G74" s="9">
        <v>3.8879999999999999</v>
      </c>
      <c r="H74" s="12"/>
      <c r="I74" s="11">
        <f>ROUND((H74*G74),2)</f>
        <v>0</v>
      </c>
      <c r="O74">
        <f>rekapitulace!H8</f>
        <v>21</v>
      </c>
      <c r="P74">
        <f>O74/100*I74</f>
        <v>0</v>
      </c>
    </row>
    <row r="75" spans="1:16" x14ac:dyDescent="0.2">
      <c r="E75" s="13" t="s">
        <v>286</v>
      </c>
    </row>
    <row r="76" spans="1:16" ht="51" x14ac:dyDescent="0.2">
      <c r="E76" s="13" t="s">
        <v>287</v>
      </c>
    </row>
    <row r="77" spans="1:16" ht="51" x14ac:dyDescent="0.2">
      <c r="A77" s="7">
        <v>23</v>
      </c>
      <c r="B77" s="7" t="s">
        <v>83</v>
      </c>
      <c r="C77" s="7" t="s">
        <v>288</v>
      </c>
      <c r="D77" s="7" t="s">
        <v>47</v>
      </c>
      <c r="E77" s="7" t="s">
        <v>289</v>
      </c>
      <c r="F77" s="7" t="s">
        <v>120</v>
      </c>
      <c r="G77" s="9">
        <v>4.9000000000000002E-2</v>
      </c>
      <c r="H77" s="12"/>
      <c r="I77" s="11">
        <f>ROUND((H77*G77),2)</f>
        <v>0</v>
      </c>
      <c r="O77">
        <f>rekapitulace!H8</f>
        <v>21</v>
      </c>
      <c r="P77">
        <f>O77/100*I77</f>
        <v>0</v>
      </c>
    </row>
    <row r="78" spans="1:16" ht="63.75" x14ac:dyDescent="0.2">
      <c r="E78" s="13" t="s">
        <v>290</v>
      </c>
    </row>
    <row r="79" spans="1:16" ht="51" x14ac:dyDescent="0.2">
      <c r="E79" s="13" t="s">
        <v>287</v>
      </c>
    </row>
    <row r="80" spans="1:16" ht="63.75" x14ac:dyDescent="0.2">
      <c r="A80" s="7">
        <v>24</v>
      </c>
      <c r="B80" s="7" t="s">
        <v>45</v>
      </c>
      <c r="C80" s="7" t="s">
        <v>291</v>
      </c>
      <c r="D80" s="7" t="s">
        <v>47</v>
      </c>
      <c r="E80" s="7" t="s">
        <v>292</v>
      </c>
      <c r="F80" s="7" t="s">
        <v>162</v>
      </c>
      <c r="G80" s="9">
        <v>111</v>
      </c>
      <c r="H80" s="12"/>
      <c r="I80" s="11">
        <f>ROUND((H80*G80),2)</f>
        <v>0</v>
      </c>
      <c r="O80">
        <f>rekapitulace!H8</f>
        <v>21</v>
      </c>
      <c r="P80">
        <f>O80/100*I80</f>
        <v>0</v>
      </c>
    </row>
    <row r="81" spans="1:16" x14ac:dyDescent="0.2">
      <c r="E81" s="13" t="s">
        <v>293</v>
      </c>
    </row>
    <row r="82" spans="1:16" ht="51" x14ac:dyDescent="0.2">
      <c r="E82" s="13" t="s">
        <v>294</v>
      </c>
    </row>
    <row r="83" spans="1:16" ht="51" x14ac:dyDescent="0.2">
      <c r="A83" s="7">
        <v>25</v>
      </c>
      <c r="B83" s="7" t="s">
        <v>45</v>
      </c>
      <c r="C83" s="7" t="s">
        <v>295</v>
      </c>
      <c r="D83" s="7" t="s">
        <v>47</v>
      </c>
      <c r="E83" s="7" t="s">
        <v>296</v>
      </c>
      <c r="F83" s="7" t="s">
        <v>162</v>
      </c>
      <c r="G83" s="9">
        <v>111</v>
      </c>
      <c r="H83" s="12"/>
      <c r="I83" s="11">
        <f>ROUND((H83*G83),2)</f>
        <v>0</v>
      </c>
      <c r="O83">
        <f>rekapitulace!H8</f>
        <v>21</v>
      </c>
      <c r="P83">
        <f>O83/100*I83</f>
        <v>0</v>
      </c>
    </row>
    <row r="84" spans="1:16" x14ac:dyDescent="0.2">
      <c r="E84" s="13" t="s">
        <v>293</v>
      </c>
    </row>
    <row r="85" spans="1:16" ht="63.75" x14ac:dyDescent="0.2">
      <c r="E85" s="13" t="s">
        <v>164</v>
      </c>
    </row>
    <row r="86" spans="1:16" ht="38.25" x14ac:dyDescent="0.2">
      <c r="A86" s="7">
        <v>26</v>
      </c>
      <c r="B86" s="7" t="s">
        <v>45</v>
      </c>
      <c r="C86" s="7" t="s">
        <v>297</v>
      </c>
      <c r="D86" s="7" t="s">
        <v>47</v>
      </c>
      <c r="E86" s="7" t="s">
        <v>298</v>
      </c>
      <c r="F86" s="7" t="s">
        <v>120</v>
      </c>
      <c r="G86" s="9">
        <v>1.59</v>
      </c>
      <c r="H86" s="12"/>
      <c r="I86" s="11">
        <f>ROUND((H86*G86),2)</f>
        <v>0</v>
      </c>
      <c r="O86">
        <f>rekapitulace!H8</f>
        <v>21</v>
      </c>
      <c r="P86">
        <f>O86/100*I86</f>
        <v>0</v>
      </c>
    </row>
    <row r="87" spans="1:16" x14ac:dyDescent="0.2">
      <c r="E87" s="13" t="s">
        <v>299</v>
      </c>
    </row>
    <row r="88" spans="1:16" ht="357" x14ac:dyDescent="0.2">
      <c r="E88" s="13" t="s">
        <v>300</v>
      </c>
    </row>
    <row r="89" spans="1:16" ht="25.5" x14ac:dyDescent="0.2">
      <c r="A89" s="7">
        <v>27</v>
      </c>
      <c r="B89" s="7" t="s">
        <v>45</v>
      </c>
      <c r="C89" s="7" t="s">
        <v>301</v>
      </c>
      <c r="D89" s="7" t="s">
        <v>47</v>
      </c>
      <c r="E89" s="7" t="s">
        <v>302</v>
      </c>
      <c r="F89" s="7" t="s">
        <v>120</v>
      </c>
      <c r="G89" s="9">
        <v>52.72</v>
      </c>
      <c r="H89" s="12"/>
      <c r="I89" s="11">
        <f>ROUND((H89*G89),2)</f>
        <v>0</v>
      </c>
      <c r="O89">
        <f>rekapitulace!H8</f>
        <v>21</v>
      </c>
      <c r="P89">
        <f>O89/100*I89</f>
        <v>0</v>
      </c>
    </row>
    <row r="90" spans="1:16" ht="51" x14ac:dyDescent="0.2">
      <c r="E90" s="13" t="s">
        <v>303</v>
      </c>
    </row>
    <row r="91" spans="1:16" ht="357" x14ac:dyDescent="0.2">
      <c r="E91" s="13" t="s">
        <v>300</v>
      </c>
    </row>
    <row r="92" spans="1:16" ht="25.5" x14ac:dyDescent="0.2">
      <c r="A92" s="7">
        <v>28</v>
      </c>
      <c r="B92" s="7" t="s">
        <v>45</v>
      </c>
      <c r="C92" s="7" t="s">
        <v>304</v>
      </c>
      <c r="D92" s="7" t="s">
        <v>47</v>
      </c>
      <c r="E92" s="7" t="s">
        <v>305</v>
      </c>
      <c r="F92" s="7" t="s">
        <v>108</v>
      </c>
      <c r="G92" s="9">
        <v>7.9080000000000004</v>
      </c>
      <c r="H92" s="12"/>
      <c r="I92" s="11">
        <f>ROUND((H92*G92),2)</f>
        <v>0</v>
      </c>
      <c r="O92">
        <f>rekapitulace!H8</f>
        <v>21</v>
      </c>
      <c r="P92">
        <f>O92/100*I92</f>
        <v>0</v>
      </c>
    </row>
    <row r="93" spans="1:16" x14ac:dyDescent="0.2">
      <c r="E93" s="13" t="s">
        <v>306</v>
      </c>
    </row>
    <row r="94" spans="1:16" ht="267.75" x14ac:dyDescent="0.2">
      <c r="E94" s="13" t="s">
        <v>307</v>
      </c>
    </row>
    <row r="95" spans="1:16" ht="63.75" x14ac:dyDescent="0.2">
      <c r="A95" s="7">
        <v>29</v>
      </c>
      <c r="B95" s="7" t="s">
        <v>45</v>
      </c>
      <c r="C95" s="7" t="s">
        <v>308</v>
      </c>
      <c r="D95" s="7" t="s">
        <v>47</v>
      </c>
      <c r="E95" s="7" t="s">
        <v>309</v>
      </c>
      <c r="F95" s="7" t="s">
        <v>157</v>
      </c>
      <c r="G95" s="9">
        <v>134.76</v>
      </c>
      <c r="H95" s="12"/>
      <c r="I95" s="11">
        <f>ROUND((H95*G95),2)</f>
        <v>0</v>
      </c>
      <c r="O95">
        <f>rekapitulace!H8</f>
        <v>21</v>
      </c>
      <c r="P95">
        <f>O95/100*I95</f>
        <v>0</v>
      </c>
    </row>
    <row r="96" spans="1:16" x14ac:dyDescent="0.2">
      <c r="E96" s="13" t="s">
        <v>310</v>
      </c>
    </row>
    <row r="97" spans="1:16" ht="102" x14ac:dyDescent="0.2">
      <c r="E97" s="13" t="s">
        <v>311</v>
      </c>
    </row>
    <row r="98" spans="1:16" ht="12.75" customHeight="1" x14ac:dyDescent="0.2">
      <c r="A98" s="14"/>
      <c r="B98" s="14"/>
      <c r="C98" s="14" t="s">
        <v>35</v>
      </c>
      <c r="D98" s="14"/>
      <c r="E98" s="14" t="s">
        <v>150</v>
      </c>
      <c r="F98" s="14"/>
      <c r="G98" s="14"/>
      <c r="H98" s="14"/>
      <c r="I98" s="14">
        <f>SUM(I74:I97)</f>
        <v>0</v>
      </c>
      <c r="P98">
        <f>ROUND(SUM(P74:P97),2)</f>
        <v>0</v>
      </c>
    </row>
    <row r="100" spans="1:16" ht="12.75" customHeight="1" x14ac:dyDescent="0.2">
      <c r="A100" s="8"/>
      <c r="B100" s="8"/>
      <c r="C100" s="8" t="s">
        <v>36</v>
      </c>
      <c r="D100" s="8"/>
      <c r="E100" s="8" t="s">
        <v>312</v>
      </c>
      <c r="F100" s="8"/>
      <c r="G100" s="10"/>
      <c r="H100" s="8"/>
      <c r="I100" s="10"/>
    </row>
    <row r="101" spans="1:16" ht="25.5" x14ac:dyDescent="0.2">
      <c r="A101" s="7">
        <v>30</v>
      </c>
      <c r="B101" s="7" t="s">
        <v>45</v>
      </c>
      <c r="C101" s="7" t="s">
        <v>313</v>
      </c>
      <c r="D101" s="7" t="s">
        <v>47</v>
      </c>
      <c r="E101" s="7" t="s">
        <v>314</v>
      </c>
      <c r="F101" s="7" t="s">
        <v>120</v>
      </c>
      <c r="G101" s="9">
        <v>37.139000000000003</v>
      </c>
      <c r="H101" s="12"/>
      <c r="I101" s="11">
        <f>ROUND((H101*G101),2)</f>
        <v>0</v>
      </c>
      <c r="O101">
        <f>rekapitulace!H8</f>
        <v>21</v>
      </c>
      <c r="P101">
        <f>O101/100*I101</f>
        <v>0</v>
      </c>
    </row>
    <row r="102" spans="1:16" x14ac:dyDescent="0.2">
      <c r="E102" s="13" t="s">
        <v>315</v>
      </c>
    </row>
    <row r="103" spans="1:16" ht="357" x14ac:dyDescent="0.2">
      <c r="E103" s="13" t="s">
        <v>300</v>
      </c>
    </row>
    <row r="104" spans="1:16" ht="38.25" x14ac:dyDescent="0.2">
      <c r="A104" s="7">
        <v>31</v>
      </c>
      <c r="B104" s="7" t="s">
        <v>45</v>
      </c>
      <c r="C104" s="7" t="s">
        <v>316</v>
      </c>
      <c r="D104" s="7" t="s">
        <v>47</v>
      </c>
      <c r="E104" s="7" t="s">
        <v>317</v>
      </c>
      <c r="F104" s="7" t="s">
        <v>108</v>
      </c>
      <c r="G104" s="9">
        <v>26.821000000000002</v>
      </c>
      <c r="H104" s="12"/>
      <c r="I104" s="11">
        <f>ROUND((H104*G104),2)</f>
        <v>0</v>
      </c>
      <c r="O104">
        <f>rekapitulace!H8</f>
        <v>21</v>
      </c>
      <c r="P104">
        <f>O104/100*I104</f>
        <v>0</v>
      </c>
    </row>
    <row r="105" spans="1:16" x14ac:dyDescent="0.2">
      <c r="E105" s="13" t="s">
        <v>318</v>
      </c>
    </row>
    <row r="106" spans="1:16" ht="267.75" x14ac:dyDescent="0.2">
      <c r="E106" s="13" t="s">
        <v>307</v>
      </c>
    </row>
    <row r="107" spans="1:16" ht="51" x14ac:dyDescent="0.2">
      <c r="A107" s="7">
        <v>32</v>
      </c>
      <c r="B107" s="7" t="s">
        <v>45</v>
      </c>
      <c r="C107" s="7" t="s">
        <v>319</v>
      </c>
      <c r="D107" s="7" t="s">
        <v>47</v>
      </c>
      <c r="E107" s="7" t="s">
        <v>320</v>
      </c>
      <c r="F107" s="7" t="s">
        <v>321</v>
      </c>
      <c r="G107" s="9">
        <v>26</v>
      </c>
      <c r="H107" s="12"/>
      <c r="I107" s="11">
        <f>ROUND((H107*G107),2)</f>
        <v>0</v>
      </c>
      <c r="O107">
        <f>rekapitulace!H8</f>
        <v>21</v>
      </c>
      <c r="P107">
        <f>O107/100*I107</f>
        <v>0</v>
      </c>
    </row>
    <row r="108" spans="1:16" x14ac:dyDescent="0.2">
      <c r="E108" s="13" t="s">
        <v>322</v>
      </c>
    </row>
    <row r="109" spans="1:16" ht="25.5" x14ac:dyDescent="0.2">
      <c r="E109" s="13" t="s">
        <v>323</v>
      </c>
    </row>
    <row r="110" spans="1:16" ht="76.5" x14ac:dyDescent="0.2">
      <c r="A110" s="7">
        <v>33</v>
      </c>
      <c r="B110" s="7" t="s">
        <v>45</v>
      </c>
      <c r="C110" s="7" t="s">
        <v>324</v>
      </c>
      <c r="D110" s="7" t="s">
        <v>47</v>
      </c>
      <c r="E110" s="7" t="s">
        <v>325</v>
      </c>
      <c r="F110" s="7" t="s">
        <v>120</v>
      </c>
      <c r="G110" s="9">
        <v>14.504</v>
      </c>
      <c r="H110" s="12"/>
      <c r="I110" s="11">
        <f>ROUND((H110*G110),2)</f>
        <v>0</v>
      </c>
      <c r="O110">
        <f>rekapitulace!H8</f>
        <v>21</v>
      </c>
      <c r="P110">
        <f>O110/100*I110</f>
        <v>0</v>
      </c>
    </row>
    <row r="111" spans="1:16" x14ac:dyDescent="0.2">
      <c r="E111" s="13" t="s">
        <v>326</v>
      </c>
    </row>
    <row r="112" spans="1:16" ht="369.75" x14ac:dyDescent="0.2">
      <c r="E112" s="13" t="s">
        <v>327</v>
      </c>
    </row>
    <row r="113" spans="1:16" ht="38.25" x14ac:dyDescent="0.2">
      <c r="A113" s="7">
        <v>34</v>
      </c>
      <c r="B113" s="7" t="s">
        <v>45</v>
      </c>
      <c r="C113" s="7" t="s">
        <v>328</v>
      </c>
      <c r="D113" s="7" t="s">
        <v>47</v>
      </c>
      <c r="E113" s="7" t="s">
        <v>329</v>
      </c>
      <c r="F113" s="7" t="s">
        <v>108</v>
      </c>
      <c r="G113" s="9">
        <v>2.6110000000000002</v>
      </c>
      <c r="H113" s="12"/>
      <c r="I113" s="11">
        <f>ROUND((H113*G113),2)</f>
        <v>0</v>
      </c>
      <c r="O113">
        <f>rekapitulace!H8</f>
        <v>21</v>
      </c>
      <c r="P113">
        <f>O113/100*I113</f>
        <v>0</v>
      </c>
    </row>
    <row r="114" spans="1:16" x14ac:dyDescent="0.2">
      <c r="E114" s="13" t="s">
        <v>330</v>
      </c>
    </row>
    <row r="115" spans="1:16" ht="242.25" x14ac:dyDescent="0.2">
      <c r="E115" s="13" t="s">
        <v>331</v>
      </c>
    </row>
    <row r="116" spans="1:16" ht="25.5" x14ac:dyDescent="0.2">
      <c r="A116" s="7">
        <v>35</v>
      </c>
      <c r="B116" s="7" t="s">
        <v>45</v>
      </c>
      <c r="C116" s="7" t="s">
        <v>332</v>
      </c>
      <c r="D116" s="7" t="s">
        <v>47</v>
      </c>
      <c r="E116" s="7" t="s">
        <v>333</v>
      </c>
      <c r="F116" s="7" t="s">
        <v>120</v>
      </c>
      <c r="G116" s="9">
        <v>19.920000000000002</v>
      </c>
      <c r="H116" s="12"/>
      <c r="I116" s="11">
        <f>ROUND((H116*G116),2)</f>
        <v>0</v>
      </c>
      <c r="O116">
        <f>rekapitulace!H8</f>
        <v>21</v>
      </c>
      <c r="P116">
        <f>O116/100*I116</f>
        <v>0</v>
      </c>
    </row>
    <row r="117" spans="1:16" ht="63.75" x14ac:dyDescent="0.2">
      <c r="E117" s="13" t="s">
        <v>334</v>
      </c>
    </row>
    <row r="118" spans="1:16" ht="191.25" x14ac:dyDescent="0.2">
      <c r="E118" s="13" t="s">
        <v>335</v>
      </c>
    </row>
    <row r="119" spans="1:16" ht="63.75" x14ac:dyDescent="0.2">
      <c r="A119" s="7">
        <v>36</v>
      </c>
      <c r="B119" s="7" t="s">
        <v>45</v>
      </c>
      <c r="C119" s="7" t="s">
        <v>336</v>
      </c>
      <c r="D119" s="7" t="s">
        <v>47</v>
      </c>
      <c r="E119" s="7" t="s">
        <v>337</v>
      </c>
      <c r="F119" s="7" t="s">
        <v>120</v>
      </c>
      <c r="G119" s="9">
        <v>47.430999999999997</v>
      </c>
      <c r="H119" s="12"/>
      <c r="I119" s="11">
        <f>ROUND((H119*G119),2)</f>
        <v>0</v>
      </c>
      <c r="O119">
        <f>rekapitulace!H8</f>
        <v>21</v>
      </c>
      <c r="P119">
        <f>O119/100*I119</f>
        <v>0</v>
      </c>
    </row>
    <row r="120" spans="1:16" ht="38.25" x14ac:dyDescent="0.2">
      <c r="E120" s="13" t="s">
        <v>338</v>
      </c>
    </row>
    <row r="121" spans="1:16" ht="357" x14ac:dyDescent="0.2">
      <c r="E121" s="13" t="s">
        <v>339</v>
      </c>
    </row>
    <row r="122" spans="1:16" ht="38.25" x14ac:dyDescent="0.2">
      <c r="A122" s="7">
        <v>37</v>
      </c>
      <c r="B122" s="7" t="s">
        <v>45</v>
      </c>
      <c r="C122" s="7" t="s">
        <v>340</v>
      </c>
      <c r="D122" s="7" t="s">
        <v>47</v>
      </c>
      <c r="E122" s="7" t="s">
        <v>341</v>
      </c>
      <c r="F122" s="7" t="s">
        <v>108</v>
      </c>
      <c r="G122" s="9">
        <v>8.5380000000000003</v>
      </c>
      <c r="H122" s="12"/>
      <c r="I122" s="11">
        <f>ROUND((H122*G122),2)</f>
        <v>0</v>
      </c>
      <c r="O122">
        <f>rekapitulace!H8</f>
        <v>21</v>
      </c>
      <c r="P122">
        <f>O122/100*I122</f>
        <v>0</v>
      </c>
    </row>
    <row r="123" spans="1:16" x14ac:dyDescent="0.2">
      <c r="E123" s="13" t="s">
        <v>342</v>
      </c>
    </row>
    <row r="124" spans="1:16" ht="267.75" x14ac:dyDescent="0.2">
      <c r="E124" s="13" t="s">
        <v>307</v>
      </c>
    </row>
    <row r="125" spans="1:16" ht="51" x14ac:dyDescent="0.2">
      <c r="A125" s="7">
        <v>38</v>
      </c>
      <c r="B125" s="7" t="s">
        <v>45</v>
      </c>
      <c r="C125" s="7" t="s">
        <v>343</v>
      </c>
      <c r="D125" s="7" t="s">
        <v>47</v>
      </c>
      <c r="E125" s="7" t="s">
        <v>344</v>
      </c>
      <c r="F125" s="7" t="s">
        <v>120</v>
      </c>
      <c r="G125" s="9">
        <v>15.96</v>
      </c>
      <c r="H125" s="12"/>
      <c r="I125" s="11">
        <f>ROUND((H125*G125),2)</f>
        <v>0</v>
      </c>
      <c r="O125">
        <f>rekapitulace!H8</f>
        <v>21</v>
      </c>
      <c r="P125">
        <f>O125/100*I125</f>
        <v>0</v>
      </c>
    </row>
    <row r="126" spans="1:16" x14ac:dyDescent="0.2">
      <c r="E126" s="13" t="s">
        <v>345</v>
      </c>
    </row>
    <row r="127" spans="1:16" ht="357" x14ac:dyDescent="0.2">
      <c r="E127" s="13" t="s">
        <v>339</v>
      </c>
    </row>
    <row r="128" spans="1:16" ht="38.25" x14ac:dyDescent="0.2">
      <c r="A128" s="7">
        <v>39</v>
      </c>
      <c r="B128" s="7" t="s">
        <v>45</v>
      </c>
      <c r="C128" s="7" t="s">
        <v>346</v>
      </c>
      <c r="D128" s="7" t="s">
        <v>47</v>
      </c>
      <c r="E128" s="7" t="s">
        <v>347</v>
      </c>
      <c r="F128" s="7" t="s">
        <v>108</v>
      </c>
      <c r="G128" s="9">
        <v>2.8730000000000002</v>
      </c>
      <c r="H128" s="12"/>
      <c r="I128" s="11">
        <f>ROUND((H128*G128),2)</f>
        <v>0</v>
      </c>
      <c r="O128">
        <f>rekapitulace!H8</f>
        <v>21</v>
      </c>
      <c r="P128">
        <f>O128/100*I128</f>
        <v>0</v>
      </c>
    </row>
    <row r="129" spans="1:16" x14ac:dyDescent="0.2">
      <c r="E129" s="13" t="s">
        <v>348</v>
      </c>
    </row>
    <row r="130" spans="1:16" ht="267.75" x14ac:dyDescent="0.2">
      <c r="E130" s="13" t="s">
        <v>307</v>
      </c>
    </row>
    <row r="131" spans="1:16" ht="12.75" customHeight="1" x14ac:dyDescent="0.2">
      <c r="A131" s="14"/>
      <c r="B131" s="14"/>
      <c r="C131" s="14" t="s">
        <v>36</v>
      </c>
      <c r="D131" s="14"/>
      <c r="E131" s="14" t="s">
        <v>312</v>
      </c>
      <c r="F131" s="14"/>
      <c r="G131" s="14"/>
      <c r="H131" s="14"/>
      <c r="I131" s="14">
        <f>SUM(I101:I130)</f>
        <v>0</v>
      </c>
      <c r="P131">
        <f>ROUND(SUM(P101:P130),2)</f>
        <v>0</v>
      </c>
    </row>
    <row r="133" spans="1:16" ht="12.75" customHeight="1" x14ac:dyDescent="0.2">
      <c r="A133" s="8"/>
      <c r="B133" s="8"/>
      <c r="C133" s="8" t="s">
        <v>37</v>
      </c>
      <c r="D133" s="8"/>
      <c r="E133" s="8" t="s">
        <v>349</v>
      </c>
      <c r="F133" s="8"/>
      <c r="G133" s="10"/>
      <c r="H133" s="8"/>
      <c r="I133" s="10"/>
    </row>
    <row r="134" spans="1:16" ht="25.5" x14ac:dyDescent="0.2">
      <c r="A134" s="7">
        <v>40</v>
      </c>
      <c r="B134" s="7" t="s">
        <v>45</v>
      </c>
      <c r="C134" s="7" t="s">
        <v>350</v>
      </c>
      <c r="D134" s="7" t="s">
        <v>47</v>
      </c>
      <c r="E134" s="7" t="s">
        <v>351</v>
      </c>
      <c r="F134" s="7" t="s">
        <v>120</v>
      </c>
      <c r="G134" s="9">
        <v>15.6</v>
      </c>
      <c r="H134" s="12"/>
      <c r="I134" s="11">
        <f>ROUND((H134*G134),2)</f>
        <v>0</v>
      </c>
      <c r="O134">
        <f>rekapitulace!H8</f>
        <v>21</v>
      </c>
      <c r="P134">
        <f>O134/100*I134</f>
        <v>0</v>
      </c>
    </row>
    <row r="135" spans="1:16" x14ac:dyDescent="0.2">
      <c r="E135" s="13" t="s">
        <v>352</v>
      </c>
    </row>
    <row r="136" spans="1:16" ht="357" x14ac:dyDescent="0.2">
      <c r="E136" s="13" t="s">
        <v>339</v>
      </c>
    </row>
    <row r="137" spans="1:16" ht="25.5" x14ac:dyDescent="0.2">
      <c r="A137" s="7">
        <v>41</v>
      </c>
      <c r="B137" s="7" t="s">
        <v>45</v>
      </c>
      <c r="C137" s="7" t="s">
        <v>353</v>
      </c>
      <c r="D137" s="7" t="s">
        <v>47</v>
      </c>
      <c r="E137" s="7" t="s">
        <v>354</v>
      </c>
      <c r="F137" s="7" t="s">
        <v>108</v>
      </c>
      <c r="G137" s="9">
        <v>2.34</v>
      </c>
      <c r="H137" s="12"/>
      <c r="I137" s="11">
        <f>ROUND((H137*G137),2)</f>
        <v>0</v>
      </c>
      <c r="O137">
        <f>rekapitulace!H8</f>
        <v>21</v>
      </c>
      <c r="P137">
        <f>O137/100*I137</f>
        <v>0</v>
      </c>
    </row>
    <row r="138" spans="1:16" x14ac:dyDescent="0.2">
      <c r="E138" s="13" t="s">
        <v>355</v>
      </c>
    </row>
    <row r="139" spans="1:16" ht="267.75" x14ac:dyDescent="0.2">
      <c r="E139" s="13" t="s">
        <v>307</v>
      </c>
    </row>
    <row r="140" spans="1:16" ht="38.25" x14ac:dyDescent="0.2">
      <c r="A140" s="7">
        <v>42</v>
      </c>
      <c r="B140" s="7" t="s">
        <v>45</v>
      </c>
      <c r="C140" s="7" t="s">
        <v>356</v>
      </c>
      <c r="D140" s="7" t="s">
        <v>47</v>
      </c>
      <c r="E140" s="7" t="s">
        <v>357</v>
      </c>
      <c r="F140" s="7" t="s">
        <v>162</v>
      </c>
      <c r="G140" s="9">
        <v>13</v>
      </c>
      <c r="H140" s="12"/>
      <c r="I140" s="11">
        <f>ROUND((H140*G140),2)</f>
        <v>0</v>
      </c>
      <c r="O140">
        <f>rekapitulace!H8</f>
        <v>21</v>
      </c>
      <c r="P140">
        <f>O140/100*I140</f>
        <v>0</v>
      </c>
    </row>
    <row r="141" spans="1:16" x14ac:dyDescent="0.2">
      <c r="E141" s="13" t="s">
        <v>358</v>
      </c>
    </row>
    <row r="142" spans="1:16" ht="51" x14ac:dyDescent="0.2">
      <c r="E142" s="13" t="s">
        <v>359</v>
      </c>
    </row>
    <row r="143" spans="1:16" ht="38.25" x14ac:dyDescent="0.2">
      <c r="A143" s="7">
        <v>43</v>
      </c>
      <c r="B143" s="7" t="s">
        <v>45</v>
      </c>
      <c r="C143" s="7" t="s">
        <v>360</v>
      </c>
      <c r="D143" s="7" t="s">
        <v>47</v>
      </c>
      <c r="E143" s="7" t="s">
        <v>361</v>
      </c>
      <c r="F143" s="7" t="s">
        <v>120</v>
      </c>
      <c r="G143" s="9">
        <v>1.68</v>
      </c>
      <c r="H143" s="12"/>
      <c r="I143" s="11">
        <f>ROUND((H143*G143),2)</f>
        <v>0</v>
      </c>
      <c r="O143">
        <f>rekapitulace!H8</f>
        <v>21</v>
      </c>
      <c r="P143">
        <f>O143/100*I143</f>
        <v>0</v>
      </c>
    </row>
    <row r="144" spans="1:16" x14ac:dyDescent="0.2">
      <c r="E144" s="13" t="s">
        <v>362</v>
      </c>
    </row>
    <row r="145" spans="1:16" ht="357" x14ac:dyDescent="0.2">
      <c r="E145" s="13" t="s">
        <v>339</v>
      </c>
    </row>
    <row r="146" spans="1:16" ht="25.5" x14ac:dyDescent="0.2">
      <c r="A146" s="7">
        <v>44</v>
      </c>
      <c r="B146" s="7" t="s">
        <v>45</v>
      </c>
      <c r="C146" s="7" t="s">
        <v>363</v>
      </c>
      <c r="D146" s="7" t="s">
        <v>47</v>
      </c>
      <c r="E146" s="7" t="s">
        <v>364</v>
      </c>
      <c r="F146" s="7" t="s">
        <v>120</v>
      </c>
      <c r="G146" s="9">
        <v>26.658999999999999</v>
      </c>
      <c r="H146" s="12"/>
      <c r="I146" s="11">
        <f>ROUND((H146*G146),2)</f>
        <v>0</v>
      </c>
      <c r="O146">
        <f>rekapitulace!H8</f>
        <v>21</v>
      </c>
      <c r="P146">
        <f>O146/100*I146</f>
        <v>0</v>
      </c>
    </row>
    <row r="147" spans="1:16" ht="89.25" x14ac:dyDescent="0.2">
      <c r="E147" s="13" t="s">
        <v>365</v>
      </c>
    </row>
    <row r="148" spans="1:16" ht="357" x14ac:dyDescent="0.2">
      <c r="E148" s="13" t="s">
        <v>339</v>
      </c>
    </row>
    <row r="149" spans="1:16" ht="38.25" x14ac:dyDescent="0.2">
      <c r="A149" s="7">
        <v>45</v>
      </c>
      <c r="B149" s="7" t="s">
        <v>45</v>
      </c>
      <c r="C149" s="7" t="s">
        <v>366</v>
      </c>
      <c r="D149" s="7" t="s">
        <v>47</v>
      </c>
      <c r="E149" s="7" t="s">
        <v>367</v>
      </c>
      <c r="F149" s="7" t="s">
        <v>120</v>
      </c>
      <c r="G149" s="9">
        <v>11.218999999999999</v>
      </c>
      <c r="H149" s="12"/>
      <c r="I149" s="11">
        <f>ROUND((H149*G149),2)</f>
        <v>0</v>
      </c>
      <c r="O149">
        <f>rekapitulace!H8</f>
        <v>21</v>
      </c>
      <c r="P149">
        <f>O149/100*I149</f>
        <v>0</v>
      </c>
    </row>
    <row r="150" spans="1:16" ht="51" x14ac:dyDescent="0.2">
      <c r="E150" s="13" t="s">
        <v>368</v>
      </c>
    </row>
    <row r="151" spans="1:16" ht="357" x14ac:dyDescent="0.2">
      <c r="E151" s="13" t="s">
        <v>339</v>
      </c>
    </row>
    <row r="152" spans="1:16" ht="51" x14ac:dyDescent="0.2">
      <c r="A152" s="7">
        <v>46</v>
      </c>
      <c r="B152" s="7" t="s">
        <v>45</v>
      </c>
      <c r="C152" s="7" t="s">
        <v>369</v>
      </c>
      <c r="D152" s="7" t="s">
        <v>47</v>
      </c>
      <c r="E152" s="7" t="s">
        <v>370</v>
      </c>
      <c r="F152" s="7" t="s">
        <v>120</v>
      </c>
      <c r="G152" s="9">
        <v>488.30200000000002</v>
      </c>
      <c r="H152" s="12"/>
      <c r="I152" s="11">
        <f>ROUND((H152*G152),2)</f>
        <v>0</v>
      </c>
      <c r="O152">
        <f>rekapitulace!H8</f>
        <v>21</v>
      </c>
      <c r="P152">
        <f>O152/100*I152</f>
        <v>0</v>
      </c>
    </row>
    <row r="153" spans="1:16" ht="102" x14ac:dyDescent="0.2">
      <c r="E153" s="13" t="s">
        <v>371</v>
      </c>
    </row>
    <row r="154" spans="1:16" ht="38.25" x14ac:dyDescent="0.2">
      <c r="E154" s="13" t="s">
        <v>372</v>
      </c>
    </row>
    <row r="155" spans="1:16" ht="38.25" x14ac:dyDescent="0.2">
      <c r="A155" s="7">
        <v>47</v>
      </c>
      <c r="B155" s="7" t="s">
        <v>45</v>
      </c>
      <c r="C155" s="7" t="s">
        <v>373</v>
      </c>
      <c r="D155" s="7" t="s">
        <v>47</v>
      </c>
      <c r="E155" s="7" t="s">
        <v>374</v>
      </c>
      <c r="F155" s="7" t="s">
        <v>120</v>
      </c>
      <c r="G155" s="9">
        <v>40.427999999999997</v>
      </c>
      <c r="H155" s="12"/>
      <c r="I155" s="11">
        <f>ROUND((H155*G155),2)</f>
        <v>0</v>
      </c>
      <c r="O155">
        <f>rekapitulace!H8</f>
        <v>21</v>
      </c>
      <c r="P155">
        <f>O155/100*I155</f>
        <v>0</v>
      </c>
    </row>
    <row r="156" spans="1:16" x14ac:dyDescent="0.2">
      <c r="E156" s="13" t="s">
        <v>375</v>
      </c>
    </row>
    <row r="157" spans="1:16" ht="38.25" x14ac:dyDescent="0.2">
      <c r="E157" s="13" t="s">
        <v>372</v>
      </c>
    </row>
    <row r="158" spans="1:16" ht="25.5" x14ac:dyDescent="0.2">
      <c r="A158" s="7">
        <v>48</v>
      </c>
      <c r="B158" s="7" t="s">
        <v>45</v>
      </c>
      <c r="C158" s="7" t="s">
        <v>376</v>
      </c>
      <c r="D158" s="7" t="s">
        <v>47</v>
      </c>
      <c r="E158" s="7" t="s">
        <v>377</v>
      </c>
      <c r="F158" s="7" t="s">
        <v>120</v>
      </c>
      <c r="G158" s="9">
        <v>5.4</v>
      </c>
      <c r="H158" s="12"/>
      <c r="I158" s="11">
        <f>ROUND((H158*G158),2)</f>
        <v>0</v>
      </c>
      <c r="O158">
        <f>rekapitulace!H8</f>
        <v>21</v>
      </c>
      <c r="P158">
        <f>O158/100*I158</f>
        <v>0</v>
      </c>
    </row>
    <row r="159" spans="1:16" x14ac:dyDescent="0.2">
      <c r="E159" s="13" t="s">
        <v>378</v>
      </c>
    </row>
    <row r="160" spans="1:16" ht="280.5" x14ac:dyDescent="0.2">
      <c r="E160" s="13" t="s">
        <v>379</v>
      </c>
    </row>
    <row r="161" spans="1:16" ht="38.25" x14ac:dyDescent="0.2">
      <c r="A161" s="7">
        <v>49</v>
      </c>
      <c r="B161" s="7" t="s">
        <v>45</v>
      </c>
      <c r="C161" s="7" t="s">
        <v>380</v>
      </c>
      <c r="D161" s="7" t="s">
        <v>47</v>
      </c>
      <c r="E161" s="7" t="s">
        <v>381</v>
      </c>
      <c r="F161" s="7" t="s">
        <v>120</v>
      </c>
      <c r="G161" s="9">
        <v>4.2</v>
      </c>
      <c r="H161" s="12"/>
      <c r="I161" s="11">
        <f>ROUND((H161*G161),2)</f>
        <v>0</v>
      </c>
      <c r="O161">
        <f>rekapitulace!H8</f>
        <v>21</v>
      </c>
      <c r="P161">
        <f>O161/100*I161</f>
        <v>0</v>
      </c>
    </row>
    <row r="162" spans="1:16" x14ac:dyDescent="0.2">
      <c r="E162" s="13" t="s">
        <v>382</v>
      </c>
    </row>
    <row r="163" spans="1:16" ht="51" x14ac:dyDescent="0.2">
      <c r="E163" s="13" t="s">
        <v>383</v>
      </c>
    </row>
    <row r="164" spans="1:16" ht="76.5" x14ac:dyDescent="0.2">
      <c r="A164" s="7">
        <v>50</v>
      </c>
      <c r="B164" s="7" t="s">
        <v>45</v>
      </c>
      <c r="C164" s="7" t="s">
        <v>384</v>
      </c>
      <c r="D164" s="7" t="s">
        <v>47</v>
      </c>
      <c r="E164" s="7" t="s">
        <v>385</v>
      </c>
      <c r="F164" s="7" t="s">
        <v>120</v>
      </c>
      <c r="G164" s="9">
        <v>13.951000000000001</v>
      </c>
      <c r="H164" s="12"/>
      <c r="I164" s="11">
        <f>ROUND((H164*G164),2)</f>
        <v>0</v>
      </c>
      <c r="O164">
        <f>rekapitulace!H8</f>
        <v>21</v>
      </c>
      <c r="P164">
        <f>O164/100*I164</f>
        <v>0</v>
      </c>
    </row>
    <row r="165" spans="1:16" x14ac:dyDescent="0.2">
      <c r="E165" s="13" t="s">
        <v>386</v>
      </c>
    </row>
    <row r="166" spans="1:16" ht="102" x14ac:dyDescent="0.2">
      <c r="E166" s="13" t="s">
        <v>387</v>
      </c>
    </row>
    <row r="167" spans="1:16" ht="12.75" customHeight="1" x14ac:dyDescent="0.2">
      <c r="A167" s="14"/>
      <c r="B167" s="14"/>
      <c r="C167" s="14" t="s">
        <v>37</v>
      </c>
      <c r="D167" s="14"/>
      <c r="E167" s="14" t="s">
        <v>349</v>
      </c>
      <c r="F167" s="14"/>
      <c r="G167" s="14"/>
      <c r="H167" s="14"/>
      <c r="I167" s="14">
        <f>SUM(I134:I166)</f>
        <v>0</v>
      </c>
      <c r="P167">
        <f>ROUND(SUM(P134:P166),2)</f>
        <v>0</v>
      </c>
    </row>
    <row r="169" spans="1:16" ht="12.75" customHeight="1" x14ac:dyDescent="0.2">
      <c r="A169" s="8"/>
      <c r="B169" s="8"/>
      <c r="C169" s="8" t="s">
        <v>38</v>
      </c>
      <c r="D169" s="8"/>
      <c r="E169" s="8" t="s">
        <v>388</v>
      </c>
      <c r="F169" s="8"/>
      <c r="G169" s="10"/>
      <c r="H169" s="8"/>
      <c r="I169" s="10"/>
    </row>
    <row r="170" spans="1:16" ht="38.25" x14ac:dyDescent="0.2">
      <c r="A170" s="7">
        <v>51</v>
      </c>
      <c r="B170" s="7" t="s">
        <v>45</v>
      </c>
      <c r="C170" s="7" t="s">
        <v>389</v>
      </c>
      <c r="D170" s="7" t="s">
        <v>47</v>
      </c>
      <c r="E170" s="7" t="s">
        <v>390</v>
      </c>
      <c r="F170" s="7" t="s">
        <v>157</v>
      </c>
      <c r="G170" s="9">
        <v>604.20000000000005</v>
      </c>
      <c r="H170" s="12"/>
      <c r="I170" s="11">
        <f>ROUND((H170*G170),2)</f>
        <v>0</v>
      </c>
      <c r="O170">
        <f>rekapitulace!H8</f>
        <v>21</v>
      </c>
      <c r="P170">
        <f>O170/100*I170</f>
        <v>0</v>
      </c>
    </row>
    <row r="171" spans="1:16" ht="25.5" x14ac:dyDescent="0.2">
      <c r="E171" s="13" t="s">
        <v>391</v>
      </c>
    </row>
    <row r="172" spans="1:16" ht="51" x14ac:dyDescent="0.2">
      <c r="E172" s="13" t="s">
        <v>392</v>
      </c>
    </row>
    <row r="173" spans="1:16" ht="51" x14ac:dyDescent="0.2">
      <c r="A173" s="7">
        <v>52</v>
      </c>
      <c r="B173" s="7" t="s">
        <v>45</v>
      </c>
      <c r="C173" s="7" t="s">
        <v>393</v>
      </c>
      <c r="D173" s="7" t="s">
        <v>47</v>
      </c>
      <c r="E173" s="7" t="s">
        <v>394</v>
      </c>
      <c r="F173" s="7" t="s">
        <v>157</v>
      </c>
      <c r="G173" s="9">
        <v>20.399999999999999</v>
      </c>
      <c r="H173" s="12"/>
      <c r="I173" s="11">
        <f>ROUND((H173*G173),2)</f>
        <v>0</v>
      </c>
      <c r="O173">
        <f>rekapitulace!H8</f>
        <v>21</v>
      </c>
      <c r="P173">
        <f>O173/100*I173</f>
        <v>0</v>
      </c>
    </row>
    <row r="174" spans="1:16" x14ac:dyDescent="0.2">
      <c r="E174" s="13" t="s">
        <v>234</v>
      </c>
    </row>
    <row r="175" spans="1:16" ht="51" x14ac:dyDescent="0.2">
      <c r="E175" s="13" t="s">
        <v>392</v>
      </c>
    </row>
    <row r="176" spans="1:16" ht="51" x14ac:dyDescent="0.2">
      <c r="A176" s="7">
        <v>53</v>
      </c>
      <c r="B176" s="7" t="s">
        <v>45</v>
      </c>
      <c r="C176" s="7" t="s">
        <v>395</v>
      </c>
      <c r="D176" s="7" t="s">
        <v>47</v>
      </c>
      <c r="E176" s="7" t="s">
        <v>396</v>
      </c>
      <c r="F176" s="7" t="s">
        <v>157</v>
      </c>
      <c r="G176" s="9">
        <v>19</v>
      </c>
      <c r="H176" s="12"/>
      <c r="I176" s="11">
        <f>ROUND((H176*G176),2)</f>
        <v>0</v>
      </c>
      <c r="O176">
        <f>rekapitulace!H8</f>
        <v>21</v>
      </c>
      <c r="P176">
        <f>O176/100*I176</f>
        <v>0</v>
      </c>
    </row>
    <row r="177" spans="1:16" x14ac:dyDescent="0.2">
      <c r="E177" s="13" t="s">
        <v>397</v>
      </c>
    </row>
    <row r="178" spans="1:16" ht="102" x14ac:dyDescent="0.2">
      <c r="E178" s="13" t="s">
        <v>398</v>
      </c>
    </row>
    <row r="179" spans="1:16" ht="51" x14ac:dyDescent="0.2">
      <c r="A179" s="7">
        <v>54</v>
      </c>
      <c r="B179" s="7" t="s">
        <v>45</v>
      </c>
      <c r="C179" s="7" t="s">
        <v>399</v>
      </c>
      <c r="D179" s="7" t="s">
        <v>47</v>
      </c>
      <c r="E179" s="7" t="s">
        <v>400</v>
      </c>
      <c r="F179" s="7" t="s">
        <v>157</v>
      </c>
      <c r="G179" s="9">
        <v>90.14</v>
      </c>
      <c r="H179" s="12"/>
      <c r="I179" s="11">
        <f>ROUND((H179*G179),2)</f>
        <v>0</v>
      </c>
      <c r="O179">
        <f>rekapitulace!H8</f>
        <v>21</v>
      </c>
      <c r="P179">
        <f>O179/100*I179</f>
        <v>0</v>
      </c>
    </row>
    <row r="180" spans="1:16" x14ac:dyDescent="0.2">
      <c r="E180" s="13" t="s">
        <v>401</v>
      </c>
    </row>
    <row r="181" spans="1:16" ht="102" x14ac:dyDescent="0.2">
      <c r="E181" s="13" t="s">
        <v>398</v>
      </c>
    </row>
    <row r="182" spans="1:16" ht="38.25" x14ac:dyDescent="0.2">
      <c r="A182" s="7">
        <v>55</v>
      </c>
      <c r="B182" s="7" t="s">
        <v>45</v>
      </c>
      <c r="C182" s="7" t="s">
        <v>402</v>
      </c>
      <c r="D182" s="7" t="s">
        <v>47</v>
      </c>
      <c r="E182" s="7" t="s">
        <v>403</v>
      </c>
      <c r="F182" s="7" t="s">
        <v>157</v>
      </c>
      <c r="G182" s="9">
        <v>302.10000000000002</v>
      </c>
      <c r="H182" s="12"/>
      <c r="I182" s="11">
        <f>ROUND((H182*G182),2)</f>
        <v>0</v>
      </c>
      <c r="O182">
        <f>rekapitulace!H8</f>
        <v>21</v>
      </c>
      <c r="P182">
        <f>O182/100*I182</f>
        <v>0</v>
      </c>
    </row>
    <row r="183" spans="1:16" x14ac:dyDescent="0.2">
      <c r="E183" s="13" t="s">
        <v>404</v>
      </c>
    </row>
    <row r="184" spans="1:16" ht="51" x14ac:dyDescent="0.2">
      <c r="E184" s="13" t="s">
        <v>405</v>
      </c>
    </row>
    <row r="185" spans="1:16" ht="25.5" x14ac:dyDescent="0.2">
      <c r="A185" s="7">
        <v>56</v>
      </c>
      <c r="B185" s="7" t="s">
        <v>45</v>
      </c>
      <c r="C185" s="7" t="s">
        <v>406</v>
      </c>
      <c r="D185" s="7" t="s">
        <v>47</v>
      </c>
      <c r="E185" s="7" t="s">
        <v>407</v>
      </c>
      <c r="F185" s="7" t="s">
        <v>157</v>
      </c>
      <c r="G185" s="9">
        <v>972</v>
      </c>
      <c r="H185" s="12"/>
      <c r="I185" s="11">
        <f>ROUND((H185*G185),2)</f>
        <v>0</v>
      </c>
      <c r="O185">
        <f>rekapitulace!H8</f>
        <v>21</v>
      </c>
      <c r="P185">
        <f>O185/100*I185</f>
        <v>0</v>
      </c>
    </row>
    <row r="186" spans="1:16" ht="38.25" x14ac:dyDescent="0.2">
      <c r="E186" s="13" t="s">
        <v>408</v>
      </c>
    </row>
    <row r="187" spans="1:16" ht="51" x14ac:dyDescent="0.2">
      <c r="E187" s="13" t="s">
        <v>405</v>
      </c>
    </row>
    <row r="188" spans="1:16" ht="38.25" x14ac:dyDescent="0.2">
      <c r="A188" s="7">
        <v>57</v>
      </c>
      <c r="B188" s="7" t="s">
        <v>45</v>
      </c>
      <c r="C188" s="7" t="s">
        <v>409</v>
      </c>
      <c r="D188" s="7" t="s">
        <v>47</v>
      </c>
      <c r="E188" s="7" t="s">
        <v>410</v>
      </c>
      <c r="F188" s="7" t="s">
        <v>157</v>
      </c>
      <c r="G188" s="9">
        <v>519.79999999999995</v>
      </c>
      <c r="H188" s="12"/>
      <c r="I188" s="11">
        <f>ROUND((H188*G188),2)</f>
        <v>0</v>
      </c>
      <c r="O188">
        <f>rekapitulace!H8</f>
        <v>21</v>
      </c>
      <c r="P188">
        <f>O188/100*I188</f>
        <v>0</v>
      </c>
    </row>
    <row r="189" spans="1:16" ht="76.5" x14ac:dyDescent="0.2">
      <c r="E189" s="13" t="s">
        <v>411</v>
      </c>
    </row>
    <row r="190" spans="1:16" ht="140.25" x14ac:dyDescent="0.2">
      <c r="E190" s="13" t="s">
        <v>412</v>
      </c>
    </row>
    <row r="191" spans="1:16" ht="38.25" x14ac:dyDescent="0.2">
      <c r="A191" s="7">
        <v>58</v>
      </c>
      <c r="B191" s="7" t="s">
        <v>45</v>
      </c>
      <c r="C191" s="7" t="s">
        <v>413</v>
      </c>
      <c r="D191" s="7" t="s">
        <v>47</v>
      </c>
      <c r="E191" s="7" t="s">
        <v>414</v>
      </c>
      <c r="F191" s="7" t="s">
        <v>157</v>
      </c>
      <c r="G191" s="9">
        <v>519.79999999999995</v>
      </c>
      <c r="H191" s="12"/>
      <c r="I191" s="11">
        <f>ROUND((H191*G191),2)</f>
        <v>0</v>
      </c>
      <c r="O191">
        <f>rekapitulace!H8</f>
        <v>21</v>
      </c>
      <c r="P191">
        <f>O191/100*I191</f>
        <v>0</v>
      </c>
    </row>
    <row r="192" spans="1:16" ht="76.5" x14ac:dyDescent="0.2">
      <c r="E192" s="13" t="s">
        <v>411</v>
      </c>
    </row>
    <row r="193" spans="1:16" ht="140.25" x14ac:dyDescent="0.2">
      <c r="E193" s="13" t="s">
        <v>412</v>
      </c>
    </row>
    <row r="194" spans="1:16" ht="51" x14ac:dyDescent="0.2">
      <c r="A194" s="7">
        <v>59</v>
      </c>
      <c r="B194" s="7" t="s">
        <v>45</v>
      </c>
      <c r="C194" s="7" t="s">
        <v>415</v>
      </c>
      <c r="D194" s="7" t="s">
        <v>47</v>
      </c>
      <c r="E194" s="7" t="s">
        <v>416</v>
      </c>
      <c r="F194" s="7" t="s">
        <v>157</v>
      </c>
      <c r="G194" s="9">
        <v>302.10000000000002</v>
      </c>
      <c r="H194" s="12"/>
      <c r="I194" s="11">
        <f>ROUND((H194*G194),2)</f>
        <v>0</v>
      </c>
      <c r="O194">
        <f>rekapitulace!H8</f>
        <v>21</v>
      </c>
      <c r="P194">
        <f>O194/100*I194</f>
        <v>0</v>
      </c>
    </row>
    <row r="195" spans="1:16" ht="25.5" x14ac:dyDescent="0.2">
      <c r="E195" s="13" t="s">
        <v>417</v>
      </c>
    </row>
    <row r="196" spans="1:16" ht="140.25" x14ac:dyDescent="0.2">
      <c r="E196" s="13" t="s">
        <v>412</v>
      </c>
    </row>
    <row r="197" spans="1:16" ht="63.75" x14ac:dyDescent="0.2">
      <c r="A197" s="7">
        <v>60</v>
      </c>
      <c r="B197" s="7" t="s">
        <v>45</v>
      </c>
      <c r="C197" s="7" t="s">
        <v>418</v>
      </c>
      <c r="D197" s="7" t="s">
        <v>47</v>
      </c>
      <c r="E197" s="7" t="s">
        <v>419</v>
      </c>
      <c r="F197" s="7" t="s">
        <v>157</v>
      </c>
      <c r="G197" s="9">
        <v>46.8</v>
      </c>
      <c r="H197" s="12"/>
      <c r="I197" s="11">
        <f>ROUND((H197*G197),2)</f>
        <v>0</v>
      </c>
      <c r="O197">
        <f>rekapitulace!H8</f>
        <v>21</v>
      </c>
      <c r="P197">
        <f>O197/100*I197</f>
        <v>0</v>
      </c>
    </row>
    <row r="198" spans="1:16" x14ac:dyDescent="0.2">
      <c r="E198" s="13" t="s">
        <v>420</v>
      </c>
    </row>
    <row r="199" spans="1:16" ht="140.25" x14ac:dyDescent="0.2">
      <c r="E199" s="13" t="s">
        <v>412</v>
      </c>
    </row>
    <row r="200" spans="1:16" ht="25.5" x14ac:dyDescent="0.2">
      <c r="A200" s="7">
        <v>61</v>
      </c>
      <c r="B200" s="7" t="s">
        <v>45</v>
      </c>
      <c r="C200" s="7" t="s">
        <v>421</v>
      </c>
      <c r="D200" s="7" t="s">
        <v>47</v>
      </c>
      <c r="E200" s="7" t="s">
        <v>422</v>
      </c>
      <c r="F200" s="7" t="s">
        <v>157</v>
      </c>
      <c r="G200" s="9">
        <v>302.10000000000002</v>
      </c>
      <c r="H200" s="12"/>
      <c r="I200" s="11">
        <f>ROUND((H200*G200),2)</f>
        <v>0</v>
      </c>
      <c r="O200">
        <f>rekapitulace!H8</f>
        <v>21</v>
      </c>
      <c r="P200">
        <f>O200/100*I200</f>
        <v>0</v>
      </c>
    </row>
    <row r="201" spans="1:16" ht="25.5" x14ac:dyDescent="0.2">
      <c r="E201" s="13" t="s">
        <v>423</v>
      </c>
    </row>
    <row r="202" spans="1:16" ht="12.75" customHeight="1" x14ac:dyDescent="0.2">
      <c r="A202" s="14"/>
      <c r="B202" s="14"/>
      <c r="C202" s="14" t="s">
        <v>38</v>
      </c>
      <c r="D202" s="14"/>
      <c r="E202" s="14" t="s">
        <v>388</v>
      </c>
      <c r="F202" s="14"/>
      <c r="G202" s="14"/>
      <c r="H202" s="14"/>
      <c r="I202" s="14">
        <f>SUM(I170:I201)</f>
        <v>0</v>
      </c>
      <c r="P202">
        <f>ROUND(SUM(P170:P201),2)</f>
        <v>0</v>
      </c>
    </row>
    <row r="204" spans="1:16" ht="12.75" customHeight="1" x14ac:dyDescent="0.2">
      <c r="A204" s="8"/>
      <c r="B204" s="8"/>
      <c r="C204" s="8" t="s">
        <v>39</v>
      </c>
      <c r="D204" s="8"/>
      <c r="E204" s="8" t="s">
        <v>424</v>
      </c>
      <c r="F204" s="8"/>
      <c r="G204" s="10"/>
      <c r="H204" s="8"/>
      <c r="I204" s="10"/>
    </row>
    <row r="205" spans="1:16" x14ac:dyDescent="0.2">
      <c r="A205" s="7">
        <v>62</v>
      </c>
      <c r="B205" s="7" t="s">
        <v>45</v>
      </c>
      <c r="C205" s="7" t="s">
        <v>425</v>
      </c>
      <c r="D205" s="7" t="s">
        <v>47</v>
      </c>
      <c r="E205" s="7" t="s">
        <v>426</v>
      </c>
      <c r="F205" s="7" t="s">
        <v>157</v>
      </c>
      <c r="G205" s="9">
        <v>71.5</v>
      </c>
      <c r="H205" s="12"/>
      <c r="I205" s="11">
        <f>ROUND((H205*G205),2)</f>
        <v>0</v>
      </c>
      <c r="O205">
        <f>rekapitulace!H8</f>
        <v>21</v>
      </c>
      <c r="P205">
        <f>O205/100*I205</f>
        <v>0</v>
      </c>
    </row>
    <row r="206" spans="1:16" x14ac:dyDescent="0.2">
      <c r="E206" s="13" t="s">
        <v>427</v>
      </c>
    </row>
    <row r="207" spans="1:16" ht="76.5" x14ac:dyDescent="0.2">
      <c r="E207" s="13" t="s">
        <v>428</v>
      </c>
    </row>
    <row r="208" spans="1:16" ht="12.75" customHeight="1" x14ac:dyDescent="0.2">
      <c r="A208" s="14"/>
      <c r="B208" s="14"/>
      <c r="C208" s="14" t="s">
        <v>39</v>
      </c>
      <c r="D208" s="14"/>
      <c r="E208" s="14" t="s">
        <v>424</v>
      </c>
      <c r="F208" s="14"/>
      <c r="G208" s="14"/>
      <c r="H208" s="14"/>
      <c r="I208" s="14">
        <f>SUM(I205:I207)</f>
        <v>0</v>
      </c>
      <c r="P208">
        <f>ROUND(SUM(P205:P207),2)</f>
        <v>0</v>
      </c>
    </row>
    <row r="210" spans="1:16" ht="12.75" customHeight="1" x14ac:dyDescent="0.2">
      <c r="A210" s="8"/>
      <c r="B210" s="8"/>
      <c r="C210" s="8" t="s">
        <v>40</v>
      </c>
      <c r="D210" s="8"/>
      <c r="E210" s="8" t="s">
        <v>429</v>
      </c>
      <c r="F210" s="8"/>
      <c r="G210" s="10"/>
      <c r="H210" s="8"/>
      <c r="I210" s="10"/>
    </row>
    <row r="211" spans="1:16" ht="51" x14ac:dyDescent="0.2">
      <c r="A211" s="7">
        <v>63</v>
      </c>
      <c r="B211" s="7" t="s">
        <v>45</v>
      </c>
      <c r="C211" s="7" t="s">
        <v>430</v>
      </c>
      <c r="D211" s="7" t="s">
        <v>47</v>
      </c>
      <c r="E211" s="7" t="s">
        <v>431</v>
      </c>
      <c r="F211" s="7" t="s">
        <v>157</v>
      </c>
      <c r="G211" s="9">
        <v>23.58</v>
      </c>
      <c r="H211" s="12"/>
      <c r="I211" s="11">
        <f>ROUND((H211*G211),2)</f>
        <v>0</v>
      </c>
      <c r="O211">
        <f>rekapitulace!H8</f>
        <v>21</v>
      </c>
      <c r="P211">
        <f>O211/100*I211</f>
        <v>0</v>
      </c>
    </row>
    <row r="212" spans="1:16" x14ac:dyDescent="0.2">
      <c r="E212" s="13" t="s">
        <v>432</v>
      </c>
    </row>
    <row r="213" spans="1:16" ht="191.25" x14ac:dyDescent="0.2">
      <c r="E213" s="13" t="s">
        <v>433</v>
      </c>
    </row>
    <row r="214" spans="1:16" ht="25.5" x14ac:dyDescent="0.2">
      <c r="A214" s="7">
        <v>64</v>
      </c>
      <c r="B214" s="7" t="s">
        <v>45</v>
      </c>
      <c r="C214" s="7" t="s">
        <v>434</v>
      </c>
      <c r="D214" s="7" t="s">
        <v>47</v>
      </c>
      <c r="E214" s="7" t="s">
        <v>435</v>
      </c>
      <c r="F214" s="7" t="s">
        <v>157</v>
      </c>
      <c r="G214" s="9">
        <v>54.72</v>
      </c>
      <c r="H214" s="12"/>
      <c r="I214" s="11">
        <f>ROUND((H214*G214),2)</f>
        <v>0</v>
      </c>
      <c r="O214">
        <f>rekapitulace!H8</f>
        <v>21</v>
      </c>
      <c r="P214">
        <f>O214/100*I214</f>
        <v>0</v>
      </c>
    </row>
    <row r="215" spans="1:16" x14ac:dyDescent="0.2">
      <c r="E215" s="13" t="s">
        <v>436</v>
      </c>
    </row>
    <row r="216" spans="1:16" ht="204" x14ac:dyDescent="0.2">
      <c r="E216" s="13" t="s">
        <v>437</v>
      </c>
    </row>
    <row r="217" spans="1:16" ht="38.25" x14ac:dyDescent="0.2">
      <c r="A217" s="7">
        <v>65</v>
      </c>
      <c r="B217" s="7" t="s">
        <v>45</v>
      </c>
      <c r="C217" s="7" t="s">
        <v>438</v>
      </c>
      <c r="D217" s="7" t="s">
        <v>47</v>
      </c>
      <c r="E217" s="7" t="s">
        <v>439</v>
      </c>
      <c r="F217" s="7" t="s">
        <v>157</v>
      </c>
      <c r="G217" s="9">
        <v>10.08</v>
      </c>
      <c r="H217" s="12"/>
      <c r="I217" s="11">
        <f>ROUND((H217*G217),2)</f>
        <v>0</v>
      </c>
      <c r="O217">
        <f>rekapitulace!H8</f>
        <v>21</v>
      </c>
      <c r="P217">
        <f>O217/100*I217</f>
        <v>0</v>
      </c>
    </row>
    <row r="218" spans="1:16" x14ac:dyDescent="0.2">
      <c r="E218" s="13" t="s">
        <v>440</v>
      </c>
    </row>
    <row r="219" spans="1:16" ht="38.25" x14ac:dyDescent="0.2">
      <c r="E219" s="13" t="s">
        <v>441</v>
      </c>
    </row>
    <row r="220" spans="1:16" ht="38.25" x14ac:dyDescent="0.2">
      <c r="A220" s="7">
        <v>66</v>
      </c>
      <c r="B220" s="7" t="s">
        <v>45</v>
      </c>
      <c r="C220" s="7" t="s">
        <v>442</v>
      </c>
      <c r="D220" s="7" t="s">
        <v>47</v>
      </c>
      <c r="E220" s="7" t="s">
        <v>443</v>
      </c>
      <c r="F220" s="7" t="s">
        <v>157</v>
      </c>
      <c r="G220" s="9">
        <v>240.64</v>
      </c>
      <c r="H220" s="12"/>
      <c r="I220" s="11">
        <f>ROUND((H220*G220),2)</f>
        <v>0</v>
      </c>
      <c r="O220">
        <f>rekapitulace!H8</f>
        <v>21</v>
      </c>
      <c r="P220">
        <f>O220/100*I220</f>
        <v>0</v>
      </c>
    </row>
    <row r="221" spans="1:16" ht="25.5" x14ac:dyDescent="0.2">
      <c r="E221" s="13" t="s">
        <v>444</v>
      </c>
    </row>
    <row r="222" spans="1:16" ht="38.25" x14ac:dyDescent="0.2">
      <c r="E222" s="13" t="s">
        <v>441</v>
      </c>
    </row>
    <row r="223" spans="1:16" ht="25.5" x14ac:dyDescent="0.2">
      <c r="A223" s="7">
        <v>67</v>
      </c>
      <c r="B223" s="7" t="s">
        <v>45</v>
      </c>
      <c r="C223" s="7" t="s">
        <v>445</v>
      </c>
      <c r="D223" s="7" t="s">
        <v>47</v>
      </c>
      <c r="E223" s="7" t="s">
        <v>446</v>
      </c>
      <c r="F223" s="7" t="s">
        <v>162</v>
      </c>
      <c r="G223" s="9">
        <v>1</v>
      </c>
      <c r="H223" s="12"/>
      <c r="I223" s="11">
        <f>ROUND((H223*G223),2)</f>
        <v>0</v>
      </c>
      <c r="O223">
        <f>rekapitulace!H8</f>
        <v>21</v>
      </c>
      <c r="P223">
        <f>O223/100*I223</f>
        <v>0</v>
      </c>
    </row>
    <row r="224" spans="1:16" ht="127.5" x14ac:dyDescent="0.2">
      <c r="E224" s="13" t="s">
        <v>447</v>
      </c>
    </row>
    <row r="225" spans="1:16" ht="38.25" x14ac:dyDescent="0.2">
      <c r="A225" s="7">
        <v>68</v>
      </c>
      <c r="B225" s="7" t="s">
        <v>45</v>
      </c>
      <c r="C225" s="7" t="s">
        <v>448</v>
      </c>
      <c r="D225" s="7" t="s">
        <v>47</v>
      </c>
      <c r="E225" s="7" t="s">
        <v>449</v>
      </c>
      <c r="F225" s="7" t="s">
        <v>157</v>
      </c>
      <c r="G225" s="9">
        <v>3.6</v>
      </c>
      <c r="H225" s="12"/>
      <c r="I225" s="11">
        <f>ROUND((H225*G225),2)</f>
        <v>0</v>
      </c>
      <c r="O225">
        <f>rekapitulace!H8</f>
        <v>21</v>
      </c>
      <c r="P225">
        <f>O225/100*I225</f>
        <v>0</v>
      </c>
    </row>
    <row r="226" spans="1:16" x14ac:dyDescent="0.2">
      <c r="E226" s="13" t="s">
        <v>450</v>
      </c>
    </row>
    <row r="227" spans="1:16" ht="38.25" x14ac:dyDescent="0.2">
      <c r="E227" s="13" t="s">
        <v>451</v>
      </c>
    </row>
    <row r="228" spans="1:16" ht="38.25" x14ac:dyDescent="0.2">
      <c r="A228" s="7">
        <v>69</v>
      </c>
      <c r="B228" s="7" t="s">
        <v>45</v>
      </c>
      <c r="C228" s="7" t="s">
        <v>452</v>
      </c>
      <c r="D228" s="7" t="s">
        <v>47</v>
      </c>
      <c r="E228" s="7" t="s">
        <v>453</v>
      </c>
      <c r="F228" s="7" t="s">
        <v>157</v>
      </c>
      <c r="G228" s="9">
        <v>77.7</v>
      </c>
      <c r="H228" s="12"/>
      <c r="I228" s="11">
        <f>ROUND((H228*G228),2)</f>
        <v>0</v>
      </c>
      <c r="O228">
        <f>rekapitulace!H8</f>
        <v>21</v>
      </c>
      <c r="P228">
        <f>O228/100*I228</f>
        <v>0</v>
      </c>
    </row>
    <row r="229" spans="1:16" x14ac:dyDescent="0.2">
      <c r="E229" s="13" t="s">
        <v>454</v>
      </c>
    </row>
    <row r="230" spans="1:16" ht="38.25" x14ac:dyDescent="0.2">
      <c r="E230" s="13" t="s">
        <v>451</v>
      </c>
    </row>
    <row r="231" spans="1:16" ht="12.75" customHeight="1" x14ac:dyDescent="0.2">
      <c r="A231" s="14"/>
      <c r="B231" s="14"/>
      <c r="C231" s="14" t="s">
        <v>40</v>
      </c>
      <c r="D231" s="14"/>
      <c r="E231" s="14" t="s">
        <v>429</v>
      </c>
      <c r="F231" s="14"/>
      <c r="G231" s="14"/>
      <c r="H231" s="14"/>
      <c r="I231" s="14">
        <f>SUM(I211:I230)</f>
        <v>0</v>
      </c>
      <c r="P231">
        <f>ROUND(SUM(P211:P230),2)</f>
        <v>0</v>
      </c>
    </row>
    <row r="233" spans="1:16" ht="12.75" customHeight="1" x14ac:dyDescent="0.2">
      <c r="A233" s="8"/>
      <c r="B233" s="8"/>
      <c r="C233" s="8" t="s">
        <v>41</v>
      </c>
      <c r="D233" s="8"/>
      <c r="E233" s="8" t="s">
        <v>455</v>
      </c>
      <c r="F233" s="8"/>
      <c r="G233" s="10"/>
      <c r="H233" s="8"/>
      <c r="I233" s="10"/>
    </row>
    <row r="234" spans="1:16" ht="51" x14ac:dyDescent="0.2">
      <c r="A234" s="7">
        <v>70</v>
      </c>
      <c r="B234" s="7" t="s">
        <v>45</v>
      </c>
      <c r="C234" s="7" t="s">
        <v>456</v>
      </c>
      <c r="D234" s="7" t="s">
        <v>47</v>
      </c>
      <c r="E234" s="7" t="s">
        <v>457</v>
      </c>
      <c r="F234" s="7" t="s">
        <v>162</v>
      </c>
      <c r="G234" s="9">
        <v>43.8</v>
      </c>
      <c r="H234" s="12"/>
      <c r="I234" s="11">
        <f>ROUND((H234*G234),2)</f>
        <v>0</v>
      </c>
      <c r="O234">
        <f>rekapitulace!H8</f>
        <v>21</v>
      </c>
      <c r="P234">
        <f>O234/100*I234</f>
        <v>0</v>
      </c>
    </row>
    <row r="235" spans="1:16" x14ac:dyDescent="0.2">
      <c r="E235" s="13" t="s">
        <v>458</v>
      </c>
    </row>
    <row r="236" spans="1:16" ht="242.25" x14ac:dyDescent="0.2">
      <c r="E236" s="13" t="s">
        <v>459</v>
      </c>
    </row>
    <row r="237" spans="1:16" ht="38.25" x14ac:dyDescent="0.2">
      <c r="A237" s="7">
        <v>71</v>
      </c>
      <c r="B237" s="7" t="s">
        <v>45</v>
      </c>
      <c r="C237" s="7" t="s">
        <v>460</v>
      </c>
      <c r="D237" s="7" t="s">
        <v>47</v>
      </c>
      <c r="E237" s="7" t="s">
        <v>461</v>
      </c>
      <c r="F237" s="7" t="s">
        <v>162</v>
      </c>
      <c r="G237" s="9">
        <v>5.4</v>
      </c>
      <c r="H237" s="12"/>
      <c r="I237" s="11">
        <f>ROUND((H237*G237),2)</f>
        <v>0</v>
      </c>
      <c r="O237">
        <f>rekapitulace!H8</f>
        <v>21</v>
      </c>
      <c r="P237">
        <f>O237/100*I237</f>
        <v>0</v>
      </c>
    </row>
    <row r="238" spans="1:16" x14ac:dyDescent="0.2">
      <c r="E238" s="13" t="s">
        <v>462</v>
      </c>
    </row>
    <row r="239" spans="1:16" ht="178.5" x14ac:dyDescent="0.2">
      <c r="E239" s="13" t="s">
        <v>463</v>
      </c>
    </row>
    <row r="240" spans="1:16" ht="12.75" customHeight="1" x14ac:dyDescent="0.2">
      <c r="A240" s="14"/>
      <c r="B240" s="14"/>
      <c r="C240" s="14" t="s">
        <v>41</v>
      </c>
      <c r="D240" s="14"/>
      <c r="E240" s="14" t="s">
        <v>455</v>
      </c>
      <c r="F240" s="14"/>
      <c r="G240" s="14"/>
      <c r="H240" s="14"/>
      <c r="I240" s="14">
        <f>SUM(I234:I239)</f>
        <v>0</v>
      </c>
      <c r="P240">
        <f>ROUND(SUM(P234:P239),2)</f>
        <v>0</v>
      </c>
    </row>
    <row r="242" spans="1:16" ht="12.75" customHeight="1" x14ac:dyDescent="0.2">
      <c r="A242" s="8"/>
      <c r="B242" s="8"/>
      <c r="C242" s="8" t="s">
        <v>42</v>
      </c>
      <c r="D242" s="8"/>
      <c r="E242" s="8" t="s">
        <v>171</v>
      </c>
      <c r="F242" s="8"/>
      <c r="G242" s="10"/>
      <c r="H242" s="8"/>
      <c r="I242" s="10"/>
    </row>
    <row r="243" spans="1:16" ht="76.5" x14ac:dyDescent="0.2">
      <c r="A243" s="7">
        <v>72</v>
      </c>
      <c r="B243" s="7" t="s">
        <v>45</v>
      </c>
      <c r="C243" s="7" t="s">
        <v>464</v>
      </c>
      <c r="D243" s="7" t="s">
        <v>47</v>
      </c>
      <c r="E243" s="7" t="s">
        <v>465</v>
      </c>
      <c r="F243" s="7" t="s">
        <v>162</v>
      </c>
      <c r="G243" s="9">
        <v>86</v>
      </c>
      <c r="H243" s="12"/>
      <c r="I243" s="11">
        <f>ROUND((H243*G243),2)</f>
        <v>0</v>
      </c>
      <c r="O243">
        <f>rekapitulace!H8</f>
        <v>21</v>
      </c>
      <c r="P243">
        <f>O243/100*I243</f>
        <v>0</v>
      </c>
    </row>
    <row r="244" spans="1:16" ht="76.5" x14ac:dyDescent="0.2">
      <c r="E244" s="13" t="s">
        <v>466</v>
      </c>
    </row>
    <row r="245" spans="1:16" ht="127.5" x14ac:dyDescent="0.2">
      <c r="E245" s="13" t="s">
        <v>467</v>
      </c>
    </row>
    <row r="246" spans="1:16" ht="38.25" x14ac:dyDescent="0.2">
      <c r="A246" s="7">
        <v>73</v>
      </c>
      <c r="B246" s="7" t="s">
        <v>45</v>
      </c>
      <c r="C246" s="7" t="s">
        <v>468</v>
      </c>
      <c r="D246" s="7" t="s">
        <v>47</v>
      </c>
      <c r="E246" s="7" t="s">
        <v>469</v>
      </c>
      <c r="F246" s="7" t="s">
        <v>162</v>
      </c>
      <c r="G246" s="9">
        <v>52</v>
      </c>
      <c r="H246" s="12"/>
      <c r="I246" s="11">
        <f>ROUND((H246*G246),2)</f>
        <v>0</v>
      </c>
      <c r="O246">
        <f>rekapitulace!H8</f>
        <v>21</v>
      </c>
      <c r="P246">
        <f>O246/100*I246</f>
        <v>0</v>
      </c>
    </row>
    <row r="247" spans="1:16" ht="51" x14ac:dyDescent="0.2">
      <c r="E247" s="13" t="s">
        <v>470</v>
      </c>
    </row>
    <row r="248" spans="1:16" ht="114.75" x14ac:dyDescent="0.2">
      <c r="E248" s="13" t="s">
        <v>471</v>
      </c>
    </row>
    <row r="249" spans="1:16" ht="25.5" x14ac:dyDescent="0.2">
      <c r="A249" s="7">
        <v>74</v>
      </c>
      <c r="B249" s="7" t="s">
        <v>45</v>
      </c>
      <c r="C249" s="7" t="s">
        <v>472</v>
      </c>
      <c r="D249" s="7" t="s">
        <v>47</v>
      </c>
      <c r="E249" s="7" t="s">
        <v>473</v>
      </c>
      <c r="F249" s="7" t="s">
        <v>81</v>
      </c>
      <c r="G249" s="9">
        <v>3</v>
      </c>
      <c r="H249" s="12"/>
      <c r="I249" s="11">
        <f>ROUND((H249*G249),2)</f>
        <v>0</v>
      </c>
      <c r="O249">
        <f>rekapitulace!H8</f>
        <v>21</v>
      </c>
      <c r="P249">
        <f>O249/100*I249</f>
        <v>0</v>
      </c>
    </row>
    <row r="250" spans="1:16" ht="51" x14ac:dyDescent="0.2">
      <c r="E250" s="13" t="s">
        <v>474</v>
      </c>
    </row>
    <row r="251" spans="1:16" ht="25.5" x14ac:dyDescent="0.2">
      <c r="A251" s="7">
        <v>75</v>
      </c>
      <c r="B251" s="7" t="s">
        <v>45</v>
      </c>
      <c r="C251" s="7" t="s">
        <v>475</v>
      </c>
      <c r="D251" s="7" t="s">
        <v>47</v>
      </c>
      <c r="E251" s="7" t="s">
        <v>476</v>
      </c>
      <c r="F251" s="7" t="s">
        <v>81</v>
      </c>
      <c r="G251" s="9">
        <v>15</v>
      </c>
      <c r="H251" s="12"/>
      <c r="I251" s="11">
        <f>ROUND((H251*G251),2)</f>
        <v>0</v>
      </c>
      <c r="O251">
        <f>rekapitulace!H8</f>
        <v>21</v>
      </c>
      <c r="P251">
        <f>O251/100*I251</f>
        <v>0</v>
      </c>
    </row>
    <row r="252" spans="1:16" x14ac:dyDescent="0.2">
      <c r="E252" s="13" t="s">
        <v>477</v>
      </c>
    </row>
    <row r="253" spans="1:16" ht="25.5" x14ac:dyDescent="0.2">
      <c r="A253" s="7">
        <v>76</v>
      </c>
      <c r="B253" s="7" t="s">
        <v>45</v>
      </c>
      <c r="C253" s="7" t="s">
        <v>478</v>
      </c>
      <c r="D253" s="7" t="s">
        <v>47</v>
      </c>
      <c r="E253" s="7" t="s">
        <v>479</v>
      </c>
      <c r="F253" s="7" t="s">
        <v>81</v>
      </c>
      <c r="G253" s="9">
        <v>5</v>
      </c>
      <c r="H253" s="12"/>
      <c r="I253" s="11">
        <f>ROUND((H253*G253),2)</f>
        <v>0</v>
      </c>
      <c r="O253">
        <f>rekapitulace!H8</f>
        <v>21</v>
      </c>
      <c r="P253">
        <f>O253/100*I253</f>
        <v>0</v>
      </c>
    </row>
    <row r="254" spans="1:16" ht="38.25" x14ac:dyDescent="0.2">
      <c r="E254" s="13" t="s">
        <v>480</v>
      </c>
    </row>
    <row r="255" spans="1:16" ht="38.25" x14ac:dyDescent="0.2">
      <c r="A255" s="7">
        <v>77</v>
      </c>
      <c r="B255" s="7" t="s">
        <v>45</v>
      </c>
      <c r="C255" s="7" t="s">
        <v>481</v>
      </c>
      <c r="D255" s="7" t="s">
        <v>47</v>
      </c>
      <c r="E255" s="7" t="s">
        <v>482</v>
      </c>
      <c r="F255" s="7" t="s">
        <v>81</v>
      </c>
      <c r="G255" s="9">
        <v>2</v>
      </c>
      <c r="H255" s="12"/>
      <c r="I255" s="11">
        <f>ROUND((H255*G255),2)</f>
        <v>0</v>
      </c>
      <c r="O255">
        <f>rekapitulace!H8</f>
        <v>21</v>
      </c>
      <c r="P255">
        <f>O255/100*I255</f>
        <v>0</v>
      </c>
    </row>
    <row r="256" spans="1:16" ht="25.5" x14ac:dyDescent="0.2">
      <c r="E256" s="13" t="s">
        <v>483</v>
      </c>
    </row>
    <row r="257" spans="1:16" ht="25.5" x14ac:dyDescent="0.2">
      <c r="A257" s="7">
        <v>78</v>
      </c>
      <c r="B257" s="7" t="s">
        <v>45</v>
      </c>
      <c r="C257" s="7" t="s">
        <v>484</v>
      </c>
      <c r="D257" s="7" t="s">
        <v>47</v>
      </c>
      <c r="E257" s="7" t="s">
        <v>485</v>
      </c>
      <c r="F257" s="7" t="s">
        <v>157</v>
      </c>
      <c r="G257" s="9">
        <v>21.75</v>
      </c>
      <c r="H257" s="12"/>
      <c r="I257" s="11">
        <f>ROUND((H257*G257),2)</f>
        <v>0</v>
      </c>
      <c r="O257">
        <f>rekapitulace!H8</f>
        <v>21</v>
      </c>
      <c r="P257">
        <f>O257/100*I257</f>
        <v>0</v>
      </c>
    </row>
    <row r="258" spans="1:16" x14ac:dyDescent="0.2">
      <c r="E258" s="13" t="s">
        <v>486</v>
      </c>
    </row>
    <row r="259" spans="1:16" ht="38.25" x14ac:dyDescent="0.2">
      <c r="E259" s="13" t="s">
        <v>487</v>
      </c>
    </row>
    <row r="260" spans="1:16" ht="38.25" x14ac:dyDescent="0.2">
      <c r="A260" s="7">
        <v>79</v>
      </c>
      <c r="B260" s="7" t="s">
        <v>45</v>
      </c>
      <c r="C260" s="7" t="s">
        <v>488</v>
      </c>
      <c r="D260" s="7" t="s">
        <v>47</v>
      </c>
      <c r="E260" s="7" t="s">
        <v>489</v>
      </c>
      <c r="F260" s="7" t="s">
        <v>162</v>
      </c>
      <c r="G260" s="9">
        <v>47.45</v>
      </c>
      <c r="H260" s="12"/>
      <c r="I260" s="11">
        <f>ROUND((H260*G260),2)</f>
        <v>0</v>
      </c>
      <c r="O260">
        <f>rekapitulace!H8</f>
        <v>21</v>
      </c>
      <c r="P260">
        <f>O260/100*I260</f>
        <v>0</v>
      </c>
    </row>
    <row r="261" spans="1:16" x14ac:dyDescent="0.2">
      <c r="E261" s="13" t="s">
        <v>490</v>
      </c>
    </row>
    <row r="262" spans="1:16" ht="51" x14ac:dyDescent="0.2">
      <c r="E262" s="13" t="s">
        <v>491</v>
      </c>
    </row>
    <row r="263" spans="1:16" ht="38.25" x14ac:dyDescent="0.2">
      <c r="A263" s="7">
        <v>80</v>
      </c>
      <c r="B263" s="7" t="s">
        <v>45</v>
      </c>
      <c r="C263" s="7" t="s">
        <v>492</v>
      </c>
      <c r="D263" s="7" t="s">
        <v>47</v>
      </c>
      <c r="E263" s="7" t="s">
        <v>493</v>
      </c>
      <c r="F263" s="7" t="s">
        <v>162</v>
      </c>
      <c r="G263" s="9">
        <v>7</v>
      </c>
      <c r="H263" s="12"/>
      <c r="I263" s="11">
        <f>ROUND((H263*G263),2)</f>
        <v>0</v>
      </c>
      <c r="O263">
        <f>rekapitulace!H8</f>
        <v>21</v>
      </c>
      <c r="P263">
        <f>O263/100*I263</f>
        <v>0</v>
      </c>
    </row>
    <row r="264" spans="1:16" x14ac:dyDescent="0.2">
      <c r="E264" s="13" t="s">
        <v>494</v>
      </c>
    </row>
    <row r="265" spans="1:16" ht="51" x14ac:dyDescent="0.2">
      <c r="E265" s="13" t="s">
        <v>491</v>
      </c>
    </row>
    <row r="266" spans="1:16" ht="38.25" x14ac:dyDescent="0.2">
      <c r="A266" s="7">
        <v>81</v>
      </c>
      <c r="B266" s="7" t="s">
        <v>45</v>
      </c>
      <c r="C266" s="7" t="s">
        <v>495</v>
      </c>
      <c r="D266" s="7" t="s">
        <v>47</v>
      </c>
      <c r="E266" s="7" t="s">
        <v>496</v>
      </c>
      <c r="F266" s="7" t="s">
        <v>162</v>
      </c>
      <c r="G266" s="9">
        <v>13</v>
      </c>
      <c r="H266" s="12"/>
      <c r="I266" s="11">
        <f>ROUND((H266*G266),2)</f>
        <v>0</v>
      </c>
      <c r="O266">
        <f>rekapitulace!H8</f>
        <v>21</v>
      </c>
      <c r="P266">
        <f>O266/100*I266</f>
        <v>0</v>
      </c>
    </row>
    <row r="267" spans="1:16" x14ac:dyDescent="0.2">
      <c r="E267" s="13" t="s">
        <v>358</v>
      </c>
    </row>
    <row r="268" spans="1:16" x14ac:dyDescent="0.2">
      <c r="E268" s="13" t="s">
        <v>497</v>
      </c>
    </row>
    <row r="269" spans="1:16" ht="25.5" x14ac:dyDescent="0.2">
      <c r="A269" s="7">
        <v>82</v>
      </c>
      <c r="B269" s="7" t="s">
        <v>45</v>
      </c>
      <c r="C269" s="7" t="s">
        <v>498</v>
      </c>
      <c r="D269" s="7" t="s">
        <v>47</v>
      </c>
      <c r="E269" s="7" t="s">
        <v>499</v>
      </c>
      <c r="F269" s="7" t="s">
        <v>162</v>
      </c>
      <c r="G269" s="9">
        <v>82.3</v>
      </c>
      <c r="H269" s="12"/>
      <c r="I269" s="11">
        <f>ROUND((H269*G269),2)</f>
        <v>0</v>
      </c>
      <c r="O269">
        <f>rekapitulace!H8</f>
        <v>21</v>
      </c>
      <c r="P269">
        <f>O269/100*I269</f>
        <v>0</v>
      </c>
    </row>
    <row r="270" spans="1:16" ht="76.5" x14ac:dyDescent="0.2">
      <c r="E270" s="13" t="s">
        <v>500</v>
      </c>
    </row>
    <row r="271" spans="1:16" ht="38.25" x14ac:dyDescent="0.2">
      <c r="E271" s="13" t="s">
        <v>501</v>
      </c>
    </row>
    <row r="272" spans="1:16" ht="25.5" x14ac:dyDescent="0.2">
      <c r="A272" s="7">
        <v>83</v>
      </c>
      <c r="B272" s="7" t="s">
        <v>45</v>
      </c>
      <c r="C272" s="7" t="s">
        <v>502</v>
      </c>
      <c r="D272" s="7" t="s">
        <v>47</v>
      </c>
      <c r="E272" s="7" t="s">
        <v>503</v>
      </c>
      <c r="F272" s="7" t="s">
        <v>162</v>
      </c>
      <c r="G272" s="9">
        <v>51.8</v>
      </c>
      <c r="H272" s="12"/>
      <c r="I272" s="11">
        <f>ROUND((H272*G272),2)</f>
        <v>0</v>
      </c>
      <c r="O272">
        <f>rekapitulace!H8</f>
        <v>21</v>
      </c>
      <c r="P272">
        <f>O272/100*I272</f>
        <v>0</v>
      </c>
    </row>
    <row r="273" spans="1:16" x14ac:dyDescent="0.2">
      <c r="E273" s="13" t="s">
        <v>504</v>
      </c>
    </row>
    <row r="274" spans="1:16" ht="25.5" x14ac:dyDescent="0.2">
      <c r="E274" s="13" t="s">
        <v>505</v>
      </c>
    </row>
    <row r="275" spans="1:16" ht="25.5" x14ac:dyDescent="0.2">
      <c r="A275" s="7">
        <v>84</v>
      </c>
      <c r="B275" s="7" t="s">
        <v>45</v>
      </c>
      <c r="C275" s="7" t="s">
        <v>506</v>
      </c>
      <c r="D275" s="7" t="s">
        <v>47</v>
      </c>
      <c r="E275" s="7" t="s">
        <v>507</v>
      </c>
      <c r="F275" s="7" t="s">
        <v>162</v>
      </c>
      <c r="G275" s="9">
        <v>9</v>
      </c>
      <c r="H275" s="12"/>
      <c r="I275" s="11">
        <f>ROUND((H275*G275),2)</f>
        <v>0</v>
      </c>
      <c r="O275">
        <f>rekapitulace!H8</f>
        <v>21</v>
      </c>
      <c r="P275">
        <f>O275/100*I275</f>
        <v>0</v>
      </c>
    </row>
    <row r="276" spans="1:16" ht="89.25" x14ac:dyDescent="0.2">
      <c r="E276" s="13" t="s">
        <v>508</v>
      </c>
    </row>
    <row r="277" spans="1:16" ht="38.25" x14ac:dyDescent="0.2">
      <c r="A277" s="7">
        <v>85</v>
      </c>
      <c r="B277" s="7" t="s">
        <v>45</v>
      </c>
      <c r="C277" s="7" t="s">
        <v>509</v>
      </c>
      <c r="D277" s="7" t="s">
        <v>47</v>
      </c>
      <c r="E277" s="7" t="s">
        <v>510</v>
      </c>
      <c r="F277" s="7" t="s">
        <v>321</v>
      </c>
      <c r="G277" s="9">
        <v>90</v>
      </c>
      <c r="H277" s="12"/>
      <c r="I277" s="11">
        <f>ROUND((H277*G277),2)</f>
        <v>0</v>
      </c>
      <c r="O277">
        <f>rekapitulace!H8</f>
        <v>21</v>
      </c>
      <c r="P277">
        <f>O277/100*I277</f>
        <v>0</v>
      </c>
    </row>
    <row r="278" spans="1:16" x14ac:dyDescent="0.2">
      <c r="E278" s="13" t="s">
        <v>511</v>
      </c>
    </row>
    <row r="279" spans="1:16" ht="344.25" x14ac:dyDescent="0.2">
      <c r="E279" s="13" t="s">
        <v>512</v>
      </c>
    </row>
    <row r="280" spans="1:16" x14ac:dyDescent="0.2">
      <c r="A280" s="7">
        <v>86</v>
      </c>
      <c r="B280" s="7" t="s">
        <v>45</v>
      </c>
      <c r="C280" s="7" t="s">
        <v>513</v>
      </c>
      <c r="D280" s="7" t="s">
        <v>47</v>
      </c>
      <c r="E280" s="7" t="s">
        <v>514</v>
      </c>
      <c r="F280" s="7" t="s">
        <v>81</v>
      </c>
      <c r="G280" s="9">
        <v>1</v>
      </c>
      <c r="H280" s="12"/>
      <c r="I280" s="11">
        <f>ROUND((H280*G280),2)</f>
        <v>0</v>
      </c>
      <c r="O280">
        <f>rekapitulace!H8</f>
        <v>21</v>
      </c>
      <c r="P280">
        <f>O280/100*I280</f>
        <v>0</v>
      </c>
    </row>
    <row r="281" spans="1:16" ht="255" x14ac:dyDescent="0.2">
      <c r="E281" s="13" t="s">
        <v>515</v>
      </c>
    </row>
    <row r="282" spans="1:16" x14ac:dyDescent="0.2">
      <c r="A282" s="7">
        <v>87</v>
      </c>
      <c r="B282" s="7" t="s">
        <v>45</v>
      </c>
      <c r="C282" s="7" t="s">
        <v>516</v>
      </c>
      <c r="D282" s="7" t="s">
        <v>47</v>
      </c>
      <c r="E282" s="7" t="s">
        <v>517</v>
      </c>
      <c r="F282" s="7" t="s">
        <v>157</v>
      </c>
      <c r="G282" s="9">
        <v>71.5</v>
      </c>
      <c r="H282" s="12"/>
      <c r="I282" s="11">
        <f>ROUND((H282*G282),2)</f>
        <v>0</v>
      </c>
      <c r="O282">
        <f>rekapitulace!H8</f>
        <v>21</v>
      </c>
      <c r="P282">
        <f>O282/100*I282</f>
        <v>0</v>
      </c>
    </row>
    <row r="283" spans="1:16" x14ac:dyDescent="0.2">
      <c r="E283" s="13" t="s">
        <v>427</v>
      </c>
    </row>
    <row r="284" spans="1:16" x14ac:dyDescent="0.2">
      <c r="E284" s="13" t="s">
        <v>518</v>
      </c>
    </row>
    <row r="285" spans="1:16" ht="12.75" customHeight="1" x14ac:dyDescent="0.2">
      <c r="A285" s="14"/>
      <c r="B285" s="14"/>
      <c r="C285" s="14" t="s">
        <v>42</v>
      </c>
      <c r="D285" s="14"/>
      <c r="E285" s="14" t="s">
        <v>171</v>
      </c>
      <c r="F285" s="14"/>
      <c r="G285" s="14"/>
      <c r="H285" s="14"/>
      <c r="I285" s="14">
        <f>SUM(I243:I284)</f>
        <v>0</v>
      </c>
      <c r="P285">
        <f>ROUND(SUM(P243:P284),2)</f>
        <v>0</v>
      </c>
    </row>
    <row r="287" spans="1:16" ht="12.75" customHeight="1" x14ac:dyDescent="0.2">
      <c r="A287" s="14"/>
      <c r="B287" s="14"/>
      <c r="C287" s="14"/>
      <c r="D287" s="14"/>
      <c r="E287" s="14" t="s">
        <v>97</v>
      </c>
      <c r="F287" s="14"/>
      <c r="G287" s="14"/>
      <c r="H287" s="14"/>
      <c r="I287" s="14">
        <f>+I18+I71+I98+I131+I167+I202+I208+I231+I240+I285</f>
        <v>0</v>
      </c>
      <c r="P287">
        <f>+P18+P71+P98+P131+P167+P202+P208+P231+P240+P285</f>
        <v>0</v>
      </c>
    </row>
    <row r="289" spans="1:16" ht="12.75" customHeight="1" x14ac:dyDescent="0.2">
      <c r="A289" s="8" t="s">
        <v>98</v>
      </c>
      <c r="B289" s="8"/>
      <c r="C289" s="8"/>
      <c r="D289" s="8"/>
      <c r="E289" s="8"/>
      <c r="F289" s="8"/>
      <c r="G289" s="8"/>
      <c r="H289" s="8"/>
      <c r="I289" s="8"/>
    </row>
    <row r="290" spans="1:16" ht="12.75" customHeight="1" x14ac:dyDescent="0.2">
      <c r="A290" s="8"/>
      <c r="B290" s="8"/>
      <c r="C290" s="8"/>
      <c r="D290" s="8"/>
      <c r="E290" s="8" t="s">
        <v>99</v>
      </c>
      <c r="F290" s="8"/>
      <c r="G290" s="8"/>
      <c r="H290" s="8"/>
      <c r="I290" s="8"/>
    </row>
    <row r="291" spans="1:16" ht="12.75" customHeight="1" x14ac:dyDescent="0.2">
      <c r="A291" s="14"/>
      <c r="B291" s="14"/>
      <c r="C291" s="14"/>
      <c r="D291" s="14"/>
      <c r="E291" s="14" t="s">
        <v>100</v>
      </c>
      <c r="F291" s="14"/>
      <c r="G291" s="14"/>
      <c r="H291" s="14"/>
      <c r="I291" s="14">
        <v>0</v>
      </c>
      <c r="P291">
        <v>0</v>
      </c>
    </row>
    <row r="292" spans="1:16" ht="12.75" customHeight="1" x14ac:dyDescent="0.2">
      <c r="A292" s="14"/>
      <c r="B292" s="14"/>
      <c r="C292" s="14"/>
      <c r="D292" s="14"/>
      <c r="E292" s="14" t="s">
        <v>101</v>
      </c>
      <c r="F292" s="14"/>
      <c r="G292" s="14"/>
      <c r="H292" s="14"/>
      <c r="I292" s="14"/>
    </row>
    <row r="293" spans="1:16" ht="12.75" customHeight="1" x14ac:dyDescent="0.2">
      <c r="A293" s="14"/>
      <c r="B293" s="14"/>
      <c r="C293" s="14"/>
      <c r="D293" s="14"/>
      <c r="E293" s="14" t="s">
        <v>102</v>
      </c>
      <c r="F293" s="14"/>
      <c r="G293" s="14"/>
      <c r="H293" s="14"/>
      <c r="I293" s="14">
        <v>0</v>
      </c>
      <c r="P293">
        <v>0</v>
      </c>
    </row>
    <row r="294" spans="1:16" ht="12.75" customHeight="1" x14ac:dyDescent="0.2">
      <c r="A294" s="14"/>
      <c r="B294" s="14"/>
      <c r="C294" s="14"/>
      <c r="D294" s="14"/>
      <c r="E294" s="14" t="s">
        <v>103</v>
      </c>
      <c r="F294" s="14"/>
      <c r="G294" s="14"/>
      <c r="H294" s="14"/>
      <c r="I294" s="14">
        <f>I291+I293</f>
        <v>0</v>
      </c>
      <c r="P294">
        <f>P291+P293</f>
        <v>0</v>
      </c>
    </row>
    <row r="296" spans="1:16" ht="12.75" customHeight="1" x14ac:dyDescent="0.2">
      <c r="A296" s="14"/>
      <c r="B296" s="14"/>
      <c r="C296" s="14"/>
      <c r="D296" s="14"/>
      <c r="E296" s="14" t="s">
        <v>103</v>
      </c>
      <c r="F296" s="14"/>
      <c r="G296" s="14"/>
      <c r="H296" s="14"/>
      <c r="I296" s="14">
        <f>I287+I294</f>
        <v>0</v>
      </c>
      <c r="P296">
        <f>P287+P294</f>
        <v>0</v>
      </c>
    </row>
  </sheetData>
  <sheetProtection formatColumns="0"/>
  <mergeCells count="8">
    <mergeCell ref="F8:F9"/>
    <mergeCell ref="G8:G9"/>
    <mergeCell ref="H8:I8"/>
    <mergeCell ref="A8:A9"/>
    <mergeCell ref="B8:B9"/>
    <mergeCell ref="C8:C9"/>
    <mergeCell ref="D8:D9"/>
    <mergeCell ref="E8:E9"/>
  </mergeCells>
  <pageMargins left="0.75" right="0.75" top="1" bottom="1" header="0.5" footer="0.5"/>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5</vt:i4>
      </vt:variant>
    </vt:vector>
  </HeadingPairs>
  <TitlesOfParts>
    <vt:vector size="5" baseType="lpstr">
      <vt:lpstr>rekapitulace</vt:lpstr>
      <vt:lpstr>010</vt:lpstr>
      <vt:lpstr>SO 001</vt:lpstr>
      <vt:lpstr>SO 181</vt:lpstr>
      <vt:lpstr>SO 201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Smerekovská Marta</cp:lastModifiedBy>
  <dcterms:modified xsi:type="dcterms:W3CDTF">2022-11-07T09:18:21Z</dcterms:modified>
  <cp:category/>
  <cp:contentStatus/>
</cp:coreProperties>
</file>